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V:\УПДиНП\2026\Бюджет 2026-2028\Электронная версия расчетов к бюджету\102 НДФЛ\"/>
    </mc:Choice>
  </mc:AlternateContent>
  <xr:revisionPtr revIDLastSave="0" documentId="13_ncr:1_{EAD7CC2A-793B-4433-BDB5-E8D5B9142B6A}" xr6:coauthVersionLast="36" xr6:coauthVersionMax="36" xr10:uidLastSave="{00000000-0000-0000-0000-000000000000}"/>
  <bookViews>
    <workbookView xWindow="480" yWindow="735" windowWidth="8850" windowHeight="2220" xr2:uid="{00000000-000D-0000-FFFF-FFFF00000000}"/>
  </bookViews>
  <sheets>
    <sheet name="прогноз 2026-2028" sheetId="1" r:id="rId1"/>
    <sheet name="Сравнение оценки 2024" sheetId="5" state="hidden" r:id="rId2"/>
    <sheet name="Контакты и косяки" sheetId="2" state="hidden" r:id="rId3"/>
    <sheet name="Иностранцы по поселкам" sheetId="3" state="hidden" r:id="rId4"/>
    <sheet name="2026-2028 с допнормативами " sheetId="7" r:id="rId5"/>
  </sheets>
  <definedNames>
    <definedName name="_xlnm._FilterDatabase" localSheetId="3" hidden="1">'Иностранцы по поселкам'!$A$5:$U$528</definedName>
    <definedName name="_xlnm.Print_Titles" localSheetId="0">'прогноз 2026-2028'!$A:$A,'прогноз 2026-2028'!$4:$7</definedName>
    <definedName name="_xlnm.Print_Area" localSheetId="4">'2026-2028 с допнормативами '!$A$1:$CB$51</definedName>
    <definedName name="_xlnm.Print_Area" localSheetId="0">'прогноз 2026-2028'!$A$1:$BB$49</definedName>
  </definedNames>
  <calcPr calcId="191029"/>
</workbook>
</file>

<file path=xl/calcChain.xml><?xml version="1.0" encoding="utf-8"?>
<calcChain xmlns="http://schemas.openxmlformats.org/spreadsheetml/2006/main">
  <c r="G32" i="3" l="1"/>
  <c r="F34" i="3" l="1"/>
  <c r="F35" i="3"/>
  <c r="F36" i="3"/>
  <c r="F37" i="3"/>
  <c r="F38" i="3"/>
  <c r="F39" i="3"/>
  <c r="F40" i="3"/>
  <c r="F41" i="3"/>
  <c r="F42" i="3"/>
  <c r="F43" i="3"/>
  <c r="F44" i="3"/>
  <c r="F45" i="3"/>
  <c r="F46" i="3"/>
  <c r="F47" i="3"/>
  <c r="F33" i="3"/>
  <c r="F19" i="3"/>
  <c r="Q32" i="3"/>
  <c r="L32" i="3"/>
  <c r="E18" i="3" l="1"/>
  <c r="D3" i="5" l="1"/>
  <c r="C39" i="5" l="1"/>
  <c r="B39" i="5"/>
  <c r="C33" i="5"/>
  <c r="C40" i="5" s="1"/>
  <c r="B33" i="5"/>
  <c r="B40" i="5" s="1"/>
  <c r="D32" i="5" l="1"/>
  <c r="E32" i="5" s="1"/>
  <c r="D31" i="5"/>
  <c r="E31" i="5" s="1"/>
  <c r="D30" i="5"/>
  <c r="E30" i="5" s="1"/>
  <c r="D29" i="5"/>
  <c r="E29" i="5" s="1"/>
  <c r="D28" i="5"/>
  <c r="E28" i="5" s="1"/>
  <c r="D27" i="5"/>
  <c r="E27" i="5" s="1"/>
  <c r="D26" i="5"/>
  <c r="E26" i="5" s="1"/>
  <c r="D25" i="5"/>
  <c r="E25" i="5" s="1"/>
  <c r="D24" i="5"/>
  <c r="E24" i="5" s="1"/>
  <c r="D23" i="5"/>
  <c r="E23" i="5" s="1"/>
  <c r="D22" i="5"/>
  <c r="E22" i="5" s="1"/>
  <c r="D21" i="5"/>
  <c r="E21" i="5" s="1"/>
  <c r="D20" i="5"/>
  <c r="E20" i="5" s="1"/>
  <c r="D19" i="5"/>
  <c r="E19" i="5" s="1"/>
  <c r="D18" i="5"/>
  <c r="E18" i="5" s="1"/>
  <c r="D17" i="5"/>
  <c r="E17" i="5" s="1"/>
  <c r="D16" i="5"/>
  <c r="E16" i="5" s="1"/>
  <c r="D15" i="5"/>
  <c r="E15" i="5" s="1"/>
  <c r="D14" i="5"/>
  <c r="E14" i="5" s="1"/>
  <c r="D13" i="5"/>
  <c r="E13" i="5" s="1"/>
  <c r="D12" i="5"/>
  <c r="E12" i="5" s="1"/>
  <c r="D11" i="5"/>
  <c r="E11" i="5" s="1"/>
  <c r="D10" i="5"/>
  <c r="E10" i="5" s="1"/>
  <c r="D9" i="5"/>
  <c r="E9" i="5" s="1"/>
  <c r="D8" i="5"/>
  <c r="E8" i="5" s="1"/>
  <c r="D7" i="5"/>
  <c r="E7" i="5" s="1"/>
  <c r="D6" i="5"/>
  <c r="E6" i="5" s="1"/>
  <c r="D5" i="5"/>
  <c r="E5" i="5" s="1"/>
  <c r="D4" i="5"/>
  <c r="E4" i="5" s="1"/>
  <c r="D38" i="5"/>
  <c r="E38" i="5" s="1"/>
  <c r="D37" i="5"/>
  <c r="E37" i="5" s="1"/>
  <c r="D36" i="5"/>
  <c r="E36" i="5" s="1"/>
  <c r="D35" i="5"/>
  <c r="E35" i="5" s="1"/>
  <c r="D34" i="5"/>
  <c r="G37" i="5" l="1"/>
  <c r="F37" i="5"/>
  <c r="G5" i="5"/>
  <c r="F5" i="5"/>
  <c r="G9" i="5"/>
  <c r="F9" i="5"/>
  <c r="G13" i="5"/>
  <c r="F13" i="5"/>
  <c r="G17" i="5"/>
  <c r="F17" i="5"/>
  <c r="G21" i="5"/>
  <c r="F21" i="5"/>
  <c r="G25" i="5"/>
  <c r="F25" i="5"/>
  <c r="G29" i="5"/>
  <c r="F29" i="5"/>
  <c r="D39" i="5"/>
  <c r="E34" i="5"/>
  <c r="G38" i="5"/>
  <c r="F38" i="5"/>
  <c r="G6" i="5"/>
  <c r="F6" i="5"/>
  <c r="G10" i="5"/>
  <c r="F10" i="5"/>
  <c r="G14" i="5"/>
  <c r="F14" i="5"/>
  <c r="G18" i="5"/>
  <c r="F18" i="5"/>
  <c r="G22" i="5"/>
  <c r="F22" i="5"/>
  <c r="G26" i="5"/>
  <c r="F26" i="5"/>
  <c r="G30" i="5"/>
  <c r="F30" i="5"/>
  <c r="G35" i="5"/>
  <c r="F35" i="5"/>
  <c r="E3" i="5"/>
  <c r="D33" i="5"/>
  <c r="G7" i="5"/>
  <c r="F7" i="5"/>
  <c r="G11" i="5"/>
  <c r="F11" i="5"/>
  <c r="G15" i="5"/>
  <c r="F15" i="5"/>
  <c r="G19" i="5"/>
  <c r="F19" i="5"/>
  <c r="G23" i="5"/>
  <c r="F23" i="5"/>
  <c r="G27" i="5"/>
  <c r="F27" i="5"/>
  <c r="G31" i="5"/>
  <c r="F31" i="5"/>
  <c r="G36" i="5"/>
  <c r="F36" i="5"/>
  <c r="G4" i="5"/>
  <c r="F4" i="5"/>
  <c r="G8" i="5"/>
  <c r="F8" i="5"/>
  <c r="G12" i="5"/>
  <c r="F12" i="5"/>
  <c r="G16" i="5"/>
  <c r="F16" i="5"/>
  <c r="G20" i="5"/>
  <c r="F20" i="5"/>
  <c r="G24" i="5"/>
  <c r="F24" i="5"/>
  <c r="G28" i="5"/>
  <c r="F28" i="5"/>
  <c r="G32" i="5"/>
  <c r="F32" i="5"/>
  <c r="D40" i="5" l="1"/>
  <c r="E39" i="5"/>
  <c r="G34" i="5"/>
  <c r="G39" i="5" s="1"/>
  <c r="F34" i="5"/>
  <c r="F39" i="5" s="1"/>
  <c r="E33" i="5"/>
  <c r="G3" i="5"/>
  <c r="G33" i="5" s="1"/>
  <c r="F3" i="5"/>
  <c r="F33" i="5" s="1"/>
  <c r="E40" i="5" l="1"/>
  <c r="G40" i="5" s="1"/>
  <c r="F40" i="5"/>
  <c r="D342" i="3" l="1"/>
  <c r="C6" i="3" l="1"/>
  <c r="D6" i="3"/>
  <c r="B6" i="3"/>
  <c r="B48" i="3" l="1"/>
  <c r="T527" i="3"/>
  <c r="O527" i="3"/>
  <c r="J527" i="3"/>
  <c r="D527" i="3"/>
  <c r="C527" i="3"/>
  <c r="B527" i="3"/>
  <c r="E526" i="3"/>
  <c r="E525" i="3"/>
  <c r="E524" i="3"/>
  <c r="E523" i="3"/>
  <c r="E522" i="3"/>
  <c r="E520" i="3"/>
  <c r="E519" i="3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D505" i="3"/>
  <c r="C505" i="3"/>
  <c r="B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D486" i="3"/>
  <c r="C486" i="3"/>
  <c r="B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D470" i="3"/>
  <c r="C470" i="3"/>
  <c r="B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D454" i="3"/>
  <c r="C454" i="3"/>
  <c r="B454" i="3"/>
  <c r="E453" i="3"/>
  <c r="E452" i="3"/>
  <c r="E451" i="3"/>
  <c r="E450" i="3"/>
  <c r="E449" i="3"/>
  <c r="E448" i="3"/>
  <c r="E447" i="3"/>
  <c r="E446" i="3"/>
  <c r="E445" i="3"/>
  <c r="E443" i="3"/>
  <c r="E442" i="3"/>
  <c r="E441" i="3"/>
  <c r="E440" i="3"/>
  <c r="D439" i="3"/>
  <c r="C439" i="3"/>
  <c r="B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D421" i="3"/>
  <c r="C421" i="3"/>
  <c r="B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D397" i="3"/>
  <c r="C397" i="3"/>
  <c r="B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D373" i="3"/>
  <c r="C373" i="3"/>
  <c r="B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D356" i="3"/>
  <c r="C356" i="3"/>
  <c r="B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C342" i="3"/>
  <c r="B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D319" i="3"/>
  <c r="C319" i="3"/>
  <c r="B319" i="3"/>
  <c r="E300" i="3"/>
  <c r="D299" i="3"/>
  <c r="C299" i="3"/>
  <c r="B299" i="3"/>
  <c r="E298" i="3"/>
  <c r="E297" i="3"/>
  <c r="E296" i="3"/>
  <c r="E295" i="3"/>
  <c r="E294" i="3"/>
  <c r="E293" i="3"/>
  <c r="E292" i="3"/>
  <c r="E291" i="3"/>
  <c r="E290" i="3"/>
  <c r="E288" i="3"/>
  <c r="E287" i="3"/>
  <c r="D286" i="3"/>
  <c r="C286" i="3"/>
  <c r="B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D272" i="3"/>
  <c r="C272" i="3"/>
  <c r="B272" i="3"/>
  <c r="Q271" i="3"/>
  <c r="T271" i="3" s="1"/>
  <c r="L271" i="3"/>
  <c r="O271" i="3" s="1"/>
  <c r="G271" i="3"/>
  <c r="J271" i="3" s="1"/>
  <c r="E271" i="3"/>
  <c r="Q270" i="3"/>
  <c r="T270" i="3" s="1"/>
  <c r="L270" i="3"/>
  <c r="N270" i="3" s="1"/>
  <c r="G270" i="3"/>
  <c r="E270" i="3"/>
  <c r="Q269" i="3"/>
  <c r="T269" i="3" s="1"/>
  <c r="L269" i="3"/>
  <c r="O269" i="3" s="1"/>
  <c r="G269" i="3"/>
  <c r="J269" i="3" s="1"/>
  <c r="E269" i="3"/>
  <c r="Q268" i="3"/>
  <c r="T268" i="3" s="1"/>
  <c r="L268" i="3"/>
  <c r="M268" i="3" s="1"/>
  <c r="G268" i="3"/>
  <c r="J268" i="3" s="1"/>
  <c r="E268" i="3"/>
  <c r="Q267" i="3"/>
  <c r="T267" i="3" s="1"/>
  <c r="L267" i="3"/>
  <c r="O267" i="3" s="1"/>
  <c r="G267" i="3"/>
  <c r="E267" i="3"/>
  <c r="Q266" i="3"/>
  <c r="T266" i="3" s="1"/>
  <c r="L266" i="3"/>
  <c r="O266" i="3" s="1"/>
  <c r="G266" i="3"/>
  <c r="E266" i="3"/>
  <c r="Q265" i="3"/>
  <c r="T265" i="3" s="1"/>
  <c r="L265" i="3"/>
  <c r="M265" i="3" s="1"/>
  <c r="G265" i="3"/>
  <c r="J265" i="3" s="1"/>
  <c r="E265" i="3"/>
  <c r="Q264" i="3"/>
  <c r="T264" i="3" s="1"/>
  <c r="L264" i="3"/>
  <c r="O264" i="3" s="1"/>
  <c r="G264" i="3"/>
  <c r="J264" i="3" s="1"/>
  <c r="E264" i="3"/>
  <c r="Q263" i="3"/>
  <c r="T263" i="3" s="1"/>
  <c r="L263" i="3"/>
  <c r="M263" i="3" s="1"/>
  <c r="G263" i="3"/>
  <c r="J263" i="3" s="1"/>
  <c r="E263" i="3"/>
  <c r="Q262" i="3"/>
  <c r="T262" i="3" s="1"/>
  <c r="L262" i="3"/>
  <c r="N262" i="3" s="1"/>
  <c r="G262" i="3"/>
  <c r="E262" i="3"/>
  <c r="Q261" i="3"/>
  <c r="T261" i="3" s="1"/>
  <c r="L261" i="3"/>
  <c r="O261" i="3" s="1"/>
  <c r="G261" i="3"/>
  <c r="J261" i="3" s="1"/>
  <c r="E261" i="3"/>
  <c r="Q260" i="3"/>
  <c r="T260" i="3" s="1"/>
  <c r="L260" i="3"/>
  <c r="M260" i="3" s="1"/>
  <c r="G260" i="3"/>
  <c r="J260" i="3" s="1"/>
  <c r="E260" i="3"/>
  <c r="Q259" i="3"/>
  <c r="T259" i="3" s="1"/>
  <c r="L259" i="3"/>
  <c r="O259" i="3" s="1"/>
  <c r="G259" i="3"/>
  <c r="J259" i="3" s="1"/>
  <c r="E259" i="3"/>
  <c r="Q258" i="3"/>
  <c r="T258" i="3" s="1"/>
  <c r="L258" i="3"/>
  <c r="M258" i="3" s="1"/>
  <c r="G258" i="3"/>
  <c r="E258" i="3"/>
  <c r="Q257" i="3"/>
  <c r="T257" i="3" s="1"/>
  <c r="L257" i="3"/>
  <c r="N257" i="3" s="1"/>
  <c r="G257" i="3"/>
  <c r="H257" i="3" s="1"/>
  <c r="E257" i="3"/>
  <c r="Q256" i="3"/>
  <c r="T256" i="3" s="1"/>
  <c r="L256" i="3"/>
  <c r="N256" i="3" s="1"/>
  <c r="G256" i="3"/>
  <c r="H256" i="3" s="1"/>
  <c r="E256" i="3"/>
  <c r="Q255" i="3"/>
  <c r="L255" i="3"/>
  <c r="O255" i="3" s="1"/>
  <c r="G255" i="3"/>
  <c r="E255" i="3"/>
  <c r="E254" i="3"/>
  <c r="D253" i="3"/>
  <c r="C253" i="3"/>
  <c r="B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D235" i="3"/>
  <c r="C235" i="3"/>
  <c r="B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D215" i="3"/>
  <c r="C215" i="3"/>
  <c r="B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D194" i="3"/>
  <c r="C194" i="3"/>
  <c r="B194" i="3"/>
  <c r="E193" i="3"/>
  <c r="E192" i="3"/>
  <c r="E191" i="3"/>
  <c r="E190" i="3"/>
  <c r="E189" i="3"/>
  <c r="E188" i="3"/>
  <c r="E187" i="3"/>
  <c r="E186" i="3"/>
  <c r="E185" i="3"/>
  <c r="E184" i="3"/>
  <c r="E183" i="3"/>
  <c r="D182" i="3"/>
  <c r="C182" i="3"/>
  <c r="B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D164" i="3"/>
  <c r="C164" i="3"/>
  <c r="B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D150" i="3"/>
  <c r="C150" i="3"/>
  <c r="B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D137" i="3"/>
  <c r="C137" i="3"/>
  <c r="B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D123" i="3"/>
  <c r="C123" i="3"/>
  <c r="B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D101" i="3"/>
  <c r="C101" i="3"/>
  <c r="B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D85" i="3"/>
  <c r="C85" i="3"/>
  <c r="B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D70" i="3"/>
  <c r="C70" i="3"/>
  <c r="B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49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D31" i="3"/>
  <c r="C31" i="3"/>
  <c r="B31" i="3"/>
  <c r="E30" i="3"/>
  <c r="E29" i="3"/>
  <c r="E28" i="3"/>
  <c r="E27" i="3"/>
  <c r="E26" i="3"/>
  <c r="E25" i="3"/>
  <c r="E24" i="3"/>
  <c r="E23" i="3"/>
  <c r="E22" i="3"/>
  <c r="E21" i="3"/>
  <c r="E20" i="3"/>
  <c r="E19" i="3"/>
  <c r="D17" i="3"/>
  <c r="C17" i="3"/>
  <c r="B17" i="3"/>
  <c r="E16" i="3"/>
  <c r="E15" i="3"/>
  <c r="E14" i="3"/>
  <c r="E13" i="3"/>
  <c r="E12" i="3"/>
  <c r="E11" i="3"/>
  <c r="E10" i="3"/>
  <c r="E9" i="3"/>
  <c r="E8" i="3"/>
  <c r="E7" i="3"/>
  <c r="N271" i="3" l="1"/>
  <c r="N258" i="3"/>
  <c r="R266" i="3"/>
  <c r="O268" i="3"/>
  <c r="S263" i="3"/>
  <c r="N265" i="3"/>
  <c r="M255" i="3"/>
  <c r="O265" i="3"/>
  <c r="S271" i="3"/>
  <c r="N255" i="3"/>
  <c r="S260" i="3"/>
  <c r="O262" i="3"/>
  <c r="N266" i="3"/>
  <c r="S268" i="3"/>
  <c r="M271" i="3"/>
  <c r="P271" i="3" s="1"/>
  <c r="O256" i="3"/>
  <c r="J257" i="3"/>
  <c r="O258" i="3"/>
  <c r="S265" i="3"/>
  <c r="M266" i="3"/>
  <c r="S266" i="3"/>
  <c r="N268" i="3"/>
  <c r="O270" i="3"/>
  <c r="R271" i="3"/>
  <c r="O257" i="3"/>
  <c r="S258" i="3"/>
  <c r="N260" i="3"/>
  <c r="N263" i="3"/>
  <c r="O260" i="3"/>
  <c r="O263" i="3"/>
  <c r="E85" i="3"/>
  <c r="F95" i="3" s="1"/>
  <c r="E215" i="3"/>
  <c r="F220" i="3" s="1"/>
  <c r="M259" i="3"/>
  <c r="R259" i="3"/>
  <c r="M261" i="3"/>
  <c r="R261" i="3"/>
  <c r="M264" i="3"/>
  <c r="R264" i="3"/>
  <c r="M267" i="3"/>
  <c r="R267" i="3"/>
  <c r="M269" i="3"/>
  <c r="R269" i="3"/>
  <c r="E17" i="3"/>
  <c r="F22" i="3" s="1"/>
  <c r="G253" i="3"/>
  <c r="I256" i="3"/>
  <c r="M256" i="3"/>
  <c r="R256" i="3"/>
  <c r="M257" i="3"/>
  <c r="R257" i="3"/>
  <c r="N259" i="3"/>
  <c r="S259" i="3"/>
  <c r="N261" i="3"/>
  <c r="S261" i="3"/>
  <c r="M262" i="3"/>
  <c r="R262" i="3"/>
  <c r="N264" i="3"/>
  <c r="S264" i="3"/>
  <c r="N267" i="3"/>
  <c r="S267" i="3"/>
  <c r="N269" i="3"/>
  <c r="S269" i="3"/>
  <c r="M270" i="3"/>
  <c r="R270" i="3"/>
  <c r="E373" i="3"/>
  <c r="F384" i="3" s="1"/>
  <c r="E70" i="3"/>
  <c r="F73" i="3" s="1"/>
  <c r="E101" i="3"/>
  <c r="L253" i="3"/>
  <c r="J256" i="3"/>
  <c r="S256" i="3"/>
  <c r="I257" i="3"/>
  <c r="S257" i="3"/>
  <c r="R258" i="3"/>
  <c r="R260" i="3"/>
  <c r="S262" i="3"/>
  <c r="R263" i="3"/>
  <c r="R265" i="3"/>
  <c r="R268" i="3"/>
  <c r="S270" i="3"/>
  <c r="E356" i="3"/>
  <c r="F363" i="3" s="1"/>
  <c r="E319" i="3"/>
  <c r="F328" i="3" s="1"/>
  <c r="E286" i="3"/>
  <c r="F228" i="3"/>
  <c r="E182" i="3"/>
  <c r="F189" i="3" s="1"/>
  <c r="E137" i="3"/>
  <c r="F146" i="3" s="1"/>
  <c r="E123" i="3"/>
  <c r="E6" i="3"/>
  <c r="E164" i="3"/>
  <c r="F166" i="3" s="1"/>
  <c r="E31" i="3"/>
  <c r="F89" i="3"/>
  <c r="E194" i="3"/>
  <c r="F209" i="3" s="1"/>
  <c r="H258" i="3"/>
  <c r="J258" i="3"/>
  <c r="I267" i="3"/>
  <c r="H267" i="3"/>
  <c r="I270" i="3"/>
  <c r="H270" i="3"/>
  <c r="J270" i="3"/>
  <c r="T255" i="3"/>
  <c r="T253" i="3" s="1"/>
  <c r="Q253" i="3"/>
  <c r="S255" i="3"/>
  <c r="R255" i="3"/>
  <c r="I258" i="3"/>
  <c r="J267" i="3"/>
  <c r="I271" i="3"/>
  <c r="H271" i="3"/>
  <c r="E397" i="3"/>
  <c r="H255" i="3"/>
  <c r="J255" i="3"/>
  <c r="I255" i="3"/>
  <c r="I263" i="3"/>
  <c r="H263" i="3"/>
  <c r="I266" i="3"/>
  <c r="H266" i="3"/>
  <c r="J266" i="3"/>
  <c r="B521" i="3"/>
  <c r="B528" i="3" s="1"/>
  <c r="E150" i="3"/>
  <c r="F160" i="3" s="1"/>
  <c r="F226" i="3"/>
  <c r="F218" i="3"/>
  <c r="F221" i="3"/>
  <c r="E253" i="3"/>
  <c r="I259" i="3"/>
  <c r="H259" i="3"/>
  <c r="I262" i="3"/>
  <c r="H262" i="3"/>
  <c r="J262" i="3"/>
  <c r="E235" i="3"/>
  <c r="F246" i="3" s="1"/>
  <c r="I261" i="3"/>
  <c r="H261" i="3"/>
  <c r="I265" i="3"/>
  <c r="H265" i="3"/>
  <c r="I269" i="3"/>
  <c r="H269" i="3"/>
  <c r="K269" i="3" s="1"/>
  <c r="E272" i="3"/>
  <c r="E299" i="3"/>
  <c r="E342" i="3"/>
  <c r="F349" i="3" s="1"/>
  <c r="E470" i="3"/>
  <c r="F478" i="3" s="1"/>
  <c r="E505" i="3"/>
  <c r="F509" i="3" s="1"/>
  <c r="I260" i="3"/>
  <c r="H260" i="3"/>
  <c r="I264" i="3"/>
  <c r="H264" i="3"/>
  <c r="I268" i="3"/>
  <c r="H268" i="3"/>
  <c r="E454" i="3"/>
  <c r="F468" i="3" s="1"/>
  <c r="E421" i="3"/>
  <c r="E439" i="3"/>
  <c r="E486" i="3"/>
  <c r="E527" i="3"/>
  <c r="F234" i="3" l="1"/>
  <c r="F233" i="3"/>
  <c r="F219" i="3"/>
  <c r="F225" i="3"/>
  <c r="F231" i="3"/>
  <c r="F91" i="3"/>
  <c r="F364" i="3"/>
  <c r="F365" i="3"/>
  <c r="F223" i="3"/>
  <c r="F366" i="3"/>
  <c r="F29" i="3"/>
  <c r="P265" i="3"/>
  <c r="P260" i="3"/>
  <c r="F78" i="3"/>
  <c r="F77" i="3"/>
  <c r="F72" i="3"/>
  <c r="K257" i="3"/>
  <c r="F76" i="3"/>
  <c r="U260" i="3"/>
  <c r="F186" i="3"/>
  <c r="P268" i="3"/>
  <c r="U266" i="3"/>
  <c r="F81" i="3"/>
  <c r="F79" i="3"/>
  <c r="F75" i="3"/>
  <c r="P262" i="3"/>
  <c r="F383" i="3"/>
  <c r="F94" i="3"/>
  <c r="F80" i="3"/>
  <c r="U263" i="3"/>
  <c r="P261" i="3"/>
  <c r="P258" i="3"/>
  <c r="U268" i="3"/>
  <c r="P255" i="3"/>
  <c r="F386" i="3"/>
  <c r="F378" i="3"/>
  <c r="F388" i="3"/>
  <c r="P263" i="3"/>
  <c r="F100" i="3"/>
  <c r="O253" i="3"/>
  <c r="U262" i="3"/>
  <c r="P259" i="3"/>
  <c r="F83" i="3"/>
  <c r="F84" i="3"/>
  <c r="F224" i="3"/>
  <c r="U259" i="3"/>
  <c r="P269" i="3"/>
  <c r="F178" i="3"/>
  <c r="F21" i="3"/>
  <c r="U271" i="3"/>
  <c r="P266" i="3"/>
  <c r="P264" i="3"/>
  <c r="F170" i="3"/>
  <c r="U269" i="3"/>
  <c r="F188" i="3"/>
  <c r="F28" i="3"/>
  <c r="F20" i="3"/>
  <c r="F193" i="3"/>
  <c r="F23" i="3"/>
  <c r="F30" i="3"/>
  <c r="U261" i="3"/>
  <c r="F25" i="3"/>
  <c r="F27" i="3"/>
  <c r="F26" i="3"/>
  <c r="P256" i="3"/>
  <c r="F24" i="3"/>
  <c r="N253" i="3"/>
  <c r="P257" i="3"/>
  <c r="U265" i="3"/>
  <c r="F298" i="3"/>
  <c r="F296" i="3"/>
  <c r="F293" i="3"/>
  <c r="F292" i="3"/>
  <c r="F290" i="3"/>
  <c r="K261" i="3"/>
  <c r="K271" i="3"/>
  <c r="K265" i="3"/>
  <c r="F232" i="3"/>
  <c r="U258" i="3"/>
  <c r="P270" i="3"/>
  <c r="U264" i="3"/>
  <c r="U257" i="3"/>
  <c r="M253" i="3"/>
  <c r="F222" i="3"/>
  <c r="F230" i="3"/>
  <c r="F227" i="3"/>
  <c r="F174" i="3"/>
  <c r="F229" i="3"/>
  <c r="F389" i="3"/>
  <c r="F217" i="3"/>
  <c r="F520" i="3"/>
  <c r="F513" i="3"/>
  <c r="F482" i="3"/>
  <c r="F461" i="3"/>
  <c r="F443" i="3"/>
  <c r="F447" i="3"/>
  <c r="F451" i="3"/>
  <c r="F441" i="3"/>
  <c r="F448" i="3"/>
  <c r="F452" i="3"/>
  <c r="F445" i="3"/>
  <c r="F449" i="3"/>
  <c r="F453" i="3"/>
  <c r="F442" i="3"/>
  <c r="F446" i="3"/>
  <c r="F450" i="3"/>
  <c r="F444" i="3"/>
  <c r="F375" i="3"/>
  <c r="F395" i="3"/>
  <c r="F379" i="3"/>
  <c r="F382" i="3"/>
  <c r="F385" i="3"/>
  <c r="F377" i="3"/>
  <c r="F392" i="3"/>
  <c r="F391" i="3"/>
  <c r="F394" i="3"/>
  <c r="F381" i="3"/>
  <c r="F380" i="3"/>
  <c r="F396" i="3"/>
  <c r="F387" i="3"/>
  <c r="F390" i="3"/>
  <c r="F393" i="3"/>
  <c r="F376" i="3"/>
  <c r="K256" i="3"/>
  <c r="F338" i="3"/>
  <c r="F96" i="3"/>
  <c r="F93" i="3"/>
  <c r="F98" i="3"/>
  <c r="F517" i="3"/>
  <c r="F331" i="3"/>
  <c r="F321" i="3"/>
  <c r="F92" i="3"/>
  <c r="F97" i="3"/>
  <c r="F87" i="3"/>
  <c r="U270" i="3"/>
  <c r="U256" i="3"/>
  <c r="U267" i="3"/>
  <c r="F457" i="3"/>
  <c r="F512" i="3"/>
  <c r="F469" i="3"/>
  <c r="F464" i="3"/>
  <c r="F465" i="3"/>
  <c r="F484" i="3"/>
  <c r="G437" i="3"/>
  <c r="H437" i="3" s="1"/>
  <c r="F463" i="3"/>
  <c r="S253" i="3"/>
  <c r="K267" i="3"/>
  <c r="K258" i="3"/>
  <c r="F459" i="3"/>
  <c r="F88" i="3"/>
  <c r="F90" i="3"/>
  <c r="F99" i="3"/>
  <c r="P267" i="3"/>
  <c r="F360" i="3"/>
  <c r="F369" i="3"/>
  <c r="F367" i="3"/>
  <c r="F362" i="3"/>
  <c r="F372" i="3"/>
  <c r="F359" i="3"/>
  <c r="F371" i="3"/>
  <c r="F370" i="3"/>
  <c r="F368" i="3"/>
  <c r="F361" i="3"/>
  <c r="F358" i="3"/>
  <c r="F353" i="3"/>
  <c r="F345" i="3"/>
  <c r="F329" i="3"/>
  <c r="F322" i="3"/>
  <c r="F333" i="3"/>
  <c r="F332" i="3"/>
  <c r="F327" i="3"/>
  <c r="F326" i="3"/>
  <c r="F336" i="3"/>
  <c r="F339" i="3"/>
  <c r="F323" i="3"/>
  <c r="F337" i="3"/>
  <c r="F330" i="3"/>
  <c r="F324" i="3"/>
  <c r="F340" i="3"/>
  <c r="F335" i="3"/>
  <c r="F325" i="3"/>
  <c r="F341" i="3"/>
  <c r="F334" i="3"/>
  <c r="F295" i="3"/>
  <c r="F289" i="3"/>
  <c r="F294" i="3"/>
  <c r="F288" i="3"/>
  <c r="F297" i="3"/>
  <c r="F291" i="3"/>
  <c r="F249" i="3"/>
  <c r="F197" i="3"/>
  <c r="F213" i="3"/>
  <c r="F212" i="3"/>
  <c r="F187" i="3"/>
  <c r="F191" i="3"/>
  <c r="F184" i="3"/>
  <c r="F185" i="3"/>
  <c r="F192" i="3"/>
  <c r="F190" i="3"/>
  <c r="F149" i="3"/>
  <c r="F142" i="3"/>
  <c r="F139" i="3"/>
  <c r="F145" i="3"/>
  <c r="F140" i="3"/>
  <c r="F148" i="3"/>
  <c r="F144" i="3"/>
  <c r="F143" i="3"/>
  <c r="F147" i="3"/>
  <c r="F141" i="3"/>
  <c r="Q38" i="3"/>
  <c r="G504" i="3"/>
  <c r="L504" i="3"/>
  <c r="Q504" i="3"/>
  <c r="G38" i="3"/>
  <c r="G35" i="3"/>
  <c r="Q35" i="3"/>
  <c r="L35" i="3"/>
  <c r="F251" i="3"/>
  <c r="F247" i="3"/>
  <c r="F243" i="3"/>
  <c r="F239" i="3"/>
  <c r="F237" i="3"/>
  <c r="F252" i="3"/>
  <c r="F248" i="3"/>
  <c r="F244" i="3"/>
  <c r="F240" i="3"/>
  <c r="K266" i="3"/>
  <c r="F214" i="3"/>
  <c r="F210" i="3"/>
  <c r="F206" i="3"/>
  <c r="F202" i="3"/>
  <c r="F198" i="3"/>
  <c r="F196" i="3"/>
  <c r="F211" i="3"/>
  <c r="F207" i="3"/>
  <c r="F203" i="3"/>
  <c r="F199" i="3"/>
  <c r="F242" i="3"/>
  <c r="F245" i="3"/>
  <c r="F456" i="3"/>
  <c r="F518" i="3"/>
  <c r="F514" i="3"/>
  <c r="F510" i="3"/>
  <c r="F507" i="3"/>
  <c r="F519" i="3"/>
  <c r="F515" i="3"/>
  <c r="F511" i="3"/>
  <c r="F516" i="3"/>
  <c r="F508" i="3"/>
  <c r="F161" i="3"/>
  <c r="J253" i="3"/>
  <c r="U255" i="3"/>
  <c r="R253" i="3"/>
  <c r="K270" i="3"/>
  <c r="F205" i="3"/>
  <c r="F157" i="3"/>
  <c r="F238" i="3"/>
  <c r="F241" i="3"/>
  <c r="F204" i="3"/>
  <c r="F179" i="3"/>
  <c r="F175" i="3"/>
  <c r="F171" i="3"/>
  <c r="F167" i="3"/>
  <c r="F181" i="3"/>
  <c r="F177" i="3"/>
  <c r="F173" i="3"/>
  <c r="F169" i="3"/>
  <c r="F180" i="3"/>
  <c r="F176" i="3"/>
  <c r="F172" i="3"/>
  <c r="F168" i="3"/>
  <c r="Q499" i="3"/>
  <c r="L499" i="3"/>
  <c r="G499" i="3"/>
  <c r="F472" i="3"/>
  <c r="F485" i="3"/>
  <c r="F483" i="3"/>
  <c r="F481" i="3"/>
  <c r="F479" i="3"/>
  <c r="F477" i="3"/>
  <c r="F475" i="3"/>
  <c r="F473" i="3"/>
  <c r="F480" i="3"/>
  <c r="Q425" i="3"/>
  <c r="G425" i="3"/>
  <c r="L425" i="3"/>
  <c r="F474" i="3"/>
  <c r="F476" i="3"/>
  <c r="K262" i="3"/>
  <c r="I253" i="3"/>
  <c r="F208" i="3"/>
  <c r="F466" i="3"/>
  <c r="F460" i="3"/>
  <c r="F467" i="3"/>
  <c r="F462" i="3"/>
  <c r="F458" i="3"/>
  <c r="K268" i="3"/>
  <c r="K264" i="3"/>
  <c r="K260" i="3"/>
  <c r="F354" i="3"/>
  <c r="F350" i="3"/>
  <c r="F346" i="3"/>
  <c r="F352" i="3"/>
  <c r="F348" i="3"/>
  <c r="F344" i="3"/>
  <c r="F355" i="3"/>
  <c r="F351" i="3"/>
  <c r="F347" i="3"/>
  <c r="K259" i="3"/>
  <c r="F162" i="3"/>
  <c r="F158" i="3"/>
  <c r="F154" i="3"/>
  <c r="F152" i="3"/>
  <c r="F163" i="3"/>
  <c r="F159" i="3"/>
  <c r="F155" i="3"/>
  <c r="K263" i="3"/>
  <c r="K255" i="3"/>
  <c r="H253" i="3"/>
  <c r="F201" i="3"/>
  <c r="F153" i="3"/>
  <c r="F250" i="3"/>
  <c r="F156" i="3"/>
  <c r="F200" i="3"/>
  <c r="P253" i="3" l="1"/>
  <c r="L437" i="3"/>
  <c r="Q437" i="3"/>
  <c r="L38" i="3"/>
  <c r="K253" i="3"/>
  <c r="U253" i="3"/>
  <c r="L16" i="3"/>
  <c r="Q16" i="3"/>
  <c r="G16" i="3"/>
  <c r="Q14" i="3"/>
  <c r="G14" i="3"/>
  <c r="L14" i="3"/>
  <c r="L12" i="3"/>
  <c r="Q12" i="3"/>
  <c r="G12" i="3"/>
  <c r="Q15" i="3"/>
  <c r="L15" i="3"/>
  <c r="G15" i="3"/>
  <c r="Q13" i="3"/>
  <c r="L13" i="3"/>
  <c r="G13" i="3"/>
  <c r="G10" i="3"/>
  <c r="L10" i="3"/>
  <c r="Q10" i="3"/>
  <c r="L8" i="3"/>
  <c r="G8" i="3"/>
  <c r="Q8" i="3"/>
  <c r="Q11" i="3"/>
  <c r="G11" i="3"/>
  <c r="L11" i="3"/>
  <c r="L9" i="3"/>
  <c r="G9" i="3"/>
  <c r="Q9" i="3"/>
  <c r="L34" i="3"/>
  <c r="G34" i="3"/>
  <c r="Q34" i="3"/>
  <c r="G47" i="3"/>
  <c r="Q47" i="3"/>
  <c r="L47" i="3"/>
  <c r="Q496" i="3"/>
  <c r="L496" i="3"/>
  <c r="G496" i="3"/>
  <c r="N425" i="3"/>
  <c r="O425" i="3"/>
  <c r="M425" i="3"/>
  <c r="L435" i="3"/>
  <c r="Q435" i="3"/>
  <c r="G435" i="3"/>
  <c r="G432" i="3"/>
  <c r="L432" i="3"/>
  <c r="Q432" i="3"/>
  <c r="Q36" i="3"/>
  <c r="L36" i="3"/>
  <c r="G36" i="3"/>
  <c r="T38" i="3"/>
  <c r="R38" i="3"/>
  <c r="S38" i="3"/>
  <c r="S504" i="3"/>
  <c r="R504" i="3"/>
  <c r="T504" i="3"/>
  <c r="Q433" i="3"/>
  <c r="L433" i="3"/>
  <c r="G433" i="3"/>
  <c r="L497" i="3"/>
  <c r="G497" i="3"/>
  <c r="Q497" i="3"/>
  <c r="G424" i="3"/>
  <c r="Q424" i="3"/>
  <c r="L424" i="3"/>
  <c r="Q434" i="3"/>
  <c r="L434" i="3"/>
  <c r="G434" i="3"/>
  <c r="L40" i="3"/>
  <c r="Q40" i="3"/>
  <c r="G40" i="3"/>
  <c r="H38" i="3"/>
  <c r="J38" i="3"/>
  <c r="I38" i="3"/>
  <c r="O504" i="3"/>
  <c r="N504" i="3"/>
  <c r="M504" i="3"/>
  <c r="L46" i="3"/>
  <c r="G46" i="3"/>
  <c r="Q46" i="3"/>
  <c r="L489" i="3"/>
  <c r="Q489" i="3"/>
  <c r="G489" i="3"/>
  <c r="L493" i="3"/>
  <c r="G493" i="3"/>
  <c r="Q493" i="3"/>
  <c r="G498" i="3"/>
  <c r="L498" i="3"/>
  <c r="Q498" i="3"/>
  <c r="R425" i="3"/>
  <c r="T425" i="3"/>
  <c r="S425" i="3"/>
  <c r="J499" i="3"/>
  <c r="I499" i="3"/>
  <c r="H499" i="3"/>
  <c r="Q429" i="3"/>
  <c r="L429" i="3"/>
  <c r="G429" i="3"/>
  <c r="L431" i="3"/>
  <c r="Q431" i="3"/>
  <c r="G431" i="3"/>
  <c r="G428" i="3"/>
  <c r="L428" i="3"/>
  <c r="Q428" i="3"/>
  <c r="G436" i="3"/>
  <c r="L436" i="3"/>
  <c r="Q436" i="3"/>
  <c r="Q41" i="3"/>
  <c r="G41" i="3"/>
  <c r="L41" i="3"/>
  <c r="L44" i="3"/>
  <c r="Q44" i="3"/>
  <c r="G44" i="3"/>
  <c r="J35" i="3"/>
  <c r="I35" i="3"/>
  <c r="H35" i="3"/>
  <c r="O38" i="3"/>
  <c r="N38" i="3"/>
  <c r="M38" i="3"/>
  <c r="J504" i="3"/>
  <c r="I504" i="3"/>
  <c r="H504" i="3"/>
  <c r="G39" i="3"/>
  <c r="Q39" i="3"/>
  <c r="L39" i="3"/>
  <c r="G490" i="3"/>
  <c r="L490" i="3"/>
  <c r="Q490" i="3"/>
  <c r="L501" i="3"/>
  <c r="G501" i="3"/>
  <c r="Q501" i="3"/>
  <c r="R499" i="3"/>
  <c r="S499" i="3"/>
  <c r="T499" i="3"/>
  <c r="L423" i="3"/>
  <c r="Q423" i="3"/>
  <c r="G423" i="3"/>
  <c r="Q37" i="3"/>
  <c r="L37" i="3"/>
  <c r="G37" i="3"/>
  <c r="O35" i="3"/>
  <c r="M35" i="3"/>
  <c r="N35" i="3"/>
  <c r="L42" i="3"/>
  <c r="G42" i="3"/>
  <c r="Q42" i="3"/>
  <c r="Q491" i="3"/>
  <c r="L491" i="3"/>
  <c r="G491" i="3"/>
  <c r="J437" i="3"/>
  <c r="I437" i="3"/>
  <c r="Q492" i="3"/>
  <c r="L492" i="3"/>
  <c r="G492" i="3"/>
  <c r="L502" i="3"/>
  <c r="Q502" i="3"/>
  <c r="G502" i="3"/>
  <c r="J425" i="3"/>
  <c r="I425" i="3"/>
  <c r="H425" i="3"/>
  <c r="L427" i="3"/>
  <c r="Q427" i="3"/>
  <c r="G427" i="3"/>
  <c r="Q45" i="3"/>
  <c r="G45" i="3"/>
  <c r="L45" i="3"/>
  <c r="S35" i="3"/>
  <c r="R35" i="3"/>
  <c r="T35" i="3"/>
  <c r="G488" i="3"/>
  <c r="Q488" i="3"/>
  <c r="L488" i="3"/>
  <c r="L503" i="3"/>
  <c r="G503" i="3"/>
  <c r="Q503" i="3"/>
  <c r="G494" i="3"/>
  <c r="L494" i="3"/>
  <c r="Q494" i="3"/>
  <c r="Q500" i="3"/>
  <c r="L500" i="3"/>
  <c r="G500" i="3"/>
  <c r="N499" i="3"/>
  <c r="O499" i="3"/>
  <c r="M499" i="3"/>
  <c r="G43" i="3"/>
  <c r="Q43" i="3"/>
  <c r="L43" i="3"/>
  <c r="Q426" i="3"/>
  <c r="L426" i="3"/>
  <c r="G426" i="3"/>
  <c r="Q430" i="3"/>
  <c r="L430" i="3"/>
  <c r="G430" i="3"/>
  <c r="Q438" i="3"/>
  <c r="L438" i="3"/>
  <c r="G438" i="3"/>
  <c r="Q495" i="3"/>
  <c r="L495" i="3"/>
  <c r="G495" i="3"/>
  <c r="L33" i="3"/>
  <c r="M33" i="3" s="1"/>
  <c r="Q33" i="3"/>
  <c r="G33" i="3"/>
  <c r="H33" i="3" s="1"/>
  <c r="G31" i="3" l="1"/>
  <c r="O437" i="3"/>
  <c r="M437" i="3"/>
  <c r="S437" i="3"/>
  <c r="R437" i="3"/>
  <c r="N437" i="3"/>
  <c r="G486" i="3"/>
  <c r="P504" i="3"/>
  <c r="T437" i="3"/>
  <c r="P437" i="3"/>
  <c r="K425" i="3"/>
  <c r="K499" i="3"/>
  <c r="U425" i="3"/>
  <c r="K35" i="3"/>
  <c r="T9" i="3"/>
  <c r="R9" i="3"/>
  <c r="S9" i="3"/>
  <c r="J11" i="3"/>
  <c r="I11" i="3"/>
  <c r="H11" i="3"/>
  <c r="O8" i="3"/>
  <c r="N8" i="3"/>
  <c r="M8" i="3"/>
  <c r="L6" i="3"/>
  <c r="J13" i="3"/>
  <c r="I13" i="3"/>
  <c r="H13" i="3"/>
  <c r="O15" i="3"/>
  <c r="M15" i="3"/>
  <c r="N15" i="3"/>
  <c r="N12" i="3"/>
  <c r="M12" i="3"/>
  <c r="O12" i="3"/>
  <c r="I16" i="3"/>
  <c r="J16" i="3"/>
  <c r="H16" i="3"/>
  <c r="I8" i="3"/>
  <c r="H8" i="3"/>
  <c r="J8" i="3"/>
  <c r="G6" i="3"/>
  <c r="J15" i="3"/>
  <c r="I15" i="3"/>
  <c r="H15" i="3"/>
  <c r="T14" i="3"/>
  <c r="R14" i="3"/>
  <c r="S14" i="3"/>
  <c r="H9" i="3"/>
  <c r="J9" i="3"/>
  <c r="I9" i="3"/>
  <c r="T11" i="3"/>
  <c r="S11" i="3"/>
  <c r="R11" i="3"/>
  <c r="S10" i="3"/>
  <c r="R10" i="3"/>
  <c r="T10" i="3"/>
  <c r="O13" i="3"/>
  <c r="N13" i="3"/>
  <c r="M13" i="3"/>
  <c r="R15" i="3"/>
  <c r="T15" i="3"/>
  <c r="S15" i="3"/>
  <c r="O14" i="3"/>
  <c r="N14" i="3"/>
  <c r="M14" i="3"/>
  <c r="R16" i="3"/>
  <c r="T16" i="3"/>
  <c r="S16" i="3"/>
  <c r="O11" i="3"/>
  <c r="M11" i="3"/>
  <c r="N11" i="3"/>
  <c r="J10" i="3"/>
  <c r="I10" i="3"/>
  <c r="H10" i="3"/>
  <c r="T12" i="3"/>
  <c r="R12" i="3"/>
  <c r="S12" i="3"/>
  <c r="O9" i="3"/>
  <c r="M9" i="3"/>
  <c r="N9" i="3"/>
  <c r="R8" i="3"/>
  <c r="Q6" i="3"/>
  <c r="S8" i="3"/>
  <c r="T8" i="3"/>
  <c r="O10" i="3"/>
  <c r="M10" i="3"/>
  <c r="N10" i="3"/>
  <c r="S13" i="3"/>
  <c r="R13" i="3"/>
  <c r="T13" i="3"/>
  <c r="I12" i="3"/>
  <c r="H12" i="3"/>
  <c r="J12" i="3"/>
  <c r="J14" i="3"/>
  <c r="I14" i="3"/>
  <c r="H14" i="3"/>
  <c r="O16" i="3"/>
  <c r="M16" i="3"/>
  <c r="N16" i="3"/>
  <c r="U35" i="3"/>
  <c r="S436" i="3"/>
  <c r="R436" i="3"/>
  <c r="T436" i="3"/>
  <c r="O428" i="3"/>
  <c r="M428" i="3"/>
  <c r="N428" i="3"/>
  <c r="N431" i="3"/>
  <c r="O431" i="3"/>
  <c r="M431" i="3"/>
  <c r="H498" i="3"/>
  <c r="I498" i="3"/>
  <c r="J498" i="3"/>
  <c r="H489" i="3"/>
  <c r="I489" i="3"/>
  <c r="J489" i="3"/>
  <c r="H46" i="3"/>
  <c r="J46" i="3"/>
  <c r="I46" i="3"/>
  <c r="I426" i="3"/>
  <c r="J426" i="3"/>
  <c r="H426" i="3"/>
  <c r="O43" i="3"/>
  <c r="M43" i="3"/>
  <c r="N43" i="3"/>
  <c r="I500" i="3"/>
  <c r="J500" i="3"/>
  <c r="H500" i="3"/>
  <c r="O503" i="3"/>
  <c r="M503" i="3"/>
  <c r="N503" i="3"/>
  <c r="H427" i="3"/>
  <c r="J427" i="3"/>
  <c r="I427" i="3"/>
  <c r="I492" i="3"/>
  <c r="J492" i="3"/>
  <c r="H492" i="3"/>
  <c r="H42" i="3"/>
  <c r="J42" i="3"/>
  <c r="I42" i="3"/>
  <c r="S428" i="3"/>
  <c r="R428" i="3"/>
  <c r="T428" i="3"/>
  <c r="R429" i="3"/>
  <c r="S429" i="3"/>
  <c r="T429" i="3"/>
  <c r="O498" i="3"/>
  <c r="M498" i="3"/>
  <c r="N498" i="3"/>
  <c r="N493" i="3"/>
  <c r="O493" i="3"/>
  <c r="M493" i="3"/>
  <c r="J424" i="3"/>
  <c r="I424" i="3"/>
  <c r="H424" i="3"/>
  <c r="I496" i="3"/>
  <c r="J496" i="3"/>
  <c r="H496" i="3"/>
  <c r="S33" i="3"/>
  <c r="R33" i="3"/>
  <c r="Q31" i="3"/>
  <c r="N495" i="3"/>
  <c r="O495" i="3"/>
  <c r="M495" i="3"/>
  <c r="I430" i="3"/>
  <c r="J430" i="3"/>
  <c r="H430" i="3"/>
  <c r="S43" i="3"/>
  <c r="R43" i="3"/>
  <c r="T43" i="3"/>
  <c r="H494" i="3"/>
  <c r="I494" i="3"/>
  <c r="J494" i="3"/>
  <c r="O42" i="3"/>
  <c r="N42" i="3"/>
  <c r="M42" i="3"/>
  <c r="S37" i="3"/>
  <c r="T37" i="3"/>
  <c r="R37" i="3"/>
  <c r="O423" i="3"/>
  <c r="N423" i="3"/>
  <c r="M423" i="3"/>
  <c r="L421" i="3"/>
  <c r="T501" i="3"/>
  <c r="S501" i="3"/>
  <c r="R501" i="3"/>
  <c r="M41" i="3"/>
  <c r="O41" i="3"/>
  <c r="N41" i="3"/>
  <c r="L31" i="3"/>
  <c r="N33" i="3"/>
  <c r="R495" i="3"/>
  <c r="S495" i="3"/>
  <c r="T495" i="3"/>
  <c r="I438" i="3"/>
  <c r="J438" i="3"/>
  <c r="H438" i="3"/>
  <c r="M430" i="3"/>
  <c r="O430" i="3"/>
  <c r="N430" i="3"/>
  <c r="R426" i="3"/>
  <c r="T426" i="3"/>
  <c r="S426" i="3"/>
  <c r="J43" i="3"/>
  <c r="I43" i="3"/>
  <c r="H43" i="3"/>
  <c r="T500" i="3"/>
  <c r="R500" i="3"/>
  <c r="S500" i="3"/>
  <c r="T503" i="3"/>
  <c r="S503" i="3"/>
  <c r="R503" i="3"/>
  <c r="I45" i="3"/>
  <c r="H45" i="3"/>
  <c r="J45" i="3"/>
  <c r="O427" i="3"/>
  <c r="N427" i="3"/>
  <c r="M427" i="3"/>
  <c r="T502" i="3"/>
  <c r="R502" i="3"/>
  <c r="S502" i="3"/>
  <c r="T492" i="3"/>
  <c r="R492" i="3"/>
  <c r="S492" i="3"/>
  <c r="P35" i="3"/>
  <c r="H501" i="3"/>
  <c r="I501" i="3"/>
  <c r="J501" i="3"/>
  <c r="H490" i="3"/>
  <c r="J490" i="3"/>
  <c r="I490" i="3"/>
  <c r="O39" i="3"/>
  <c r="M39" i="3"/>
  <c r="N39" i="3"/>
  <c r="J44" i="3"/>
  <c r="I44" i="3"/>
  <c r="H44" i="3"/>
  <c r="I41" i="3"/>
  <c r="H41" i="3"/>
  <c r="J41" i="3"/>
  <c r="J433" i="3"/>
  <c r="I433" i="3"/>
  <c r="H433" i="3"/>
  <c r="N36" i="3"/>
  <c r="M36" i="3"/>
  <c r="O36" i="3"/>
  <c r="S432" i="3"/>
  <c r="R432" i="3"/>
  <c r="T432" i="3"/>
  <c r="T435" i="3"/>
  <c r="S435" i="3"/>
  <c r="R435" i="3"/>
  <c r="I33" i="3"/>
  <c r="K33" i="3" s="1"/>
  <c r="J495" i="3"/>
  <c r="I495" i="3"/>
  <c r="H495" i="3"/>
  <c r="T438" i="3"/>
  <c r="S438" i="3"/>
  <c r="R438" i="3"/>
  <c r="O494" i="3"/>
  <c r="M494" i="3"/>
  <c r="N494" i="3"/>
  <c r="S488" i="3"/>
  <c r="R488" i="3"/>
  <c r="Q486" i="3"/>
  <c r="N491" i="3"/>
  <c r="O491" i="3"/>
  <c r="M491" i="3"/>
  <c r="M37" i="3"/>
  <c r="O37" i="3"/>
  <c r="N37" i="3"/>
  <c r="T423" i="3"/>
  <c r="R423" i="3"/>
  <c r="S423" i="3"/>
  <c r="Q421" i="3"/>
  <c r="S490" i="3"/>
  <c r="R490" i="3"/>
  <c r="T490" i="3"/>
  <c r="J39" i="3"/>
  <c r="I39" i="3"/>
  <c r="H39" i="3"/>
  <c r="N44" i="3"/>
  <c r="M44" i="3"/>
  <c r="O44" i="3"/>
  <c r="T431" i="3"/>
  <c r="S431" i="3"/>
  <c r="R431" i="3"/>
  <c r="N40" i="3"/>
  <c r="M40" i="3"/>
  <c r="O40" i="3"/>
  <c r="M434" i="3"/>
  <c r="O434" i="3"/>
  <c r="N434" i="3"/>
  <c r="T34" i="3"/>
  <c r="S34" i="3"/>
  <c r="R34" i="3"/>
  <c r="M426" i="3"/>
  <c r="N426" i="3"/>
  <c r="O426" i="3"/>
  <c r="M500" i="3"/>
  <c r="O500" i="3"/>
  <c r="N500" i="3"/>
  <c r="I488" i="3"/>
  <c r="H488" i="3"/>
  <c r="M45" i="3"/>
  <c r="O45" i="3"/>
  <c r="N45" i="3"/>
  <c r="T427" i="3"/>
  <c r="S427" i="3"/>
  <c r="R427" i="3"/>
  <c r="H502" i="3"/>
  <c r="I502" i="3"/>
  <c r="J502" i="3"/>
  <c r="M492" i="3"/>
  <c r="O492" i="3"/>
  <c r="N492" i="3"/>
  <c r="R491" i="3"/>
  <c r="S491" i="3"/>
  <c r="T491" i="3"/>
  <c r="U499" i="3"/>
  <c r="O490" i="3"/>
  <c r="M490" i="3"/>
  <c r="N490" i="3"/>
  <c r="M438" i="3"/>
  <c r="O438" i="3"/>
  <c r="N438" i="3"/>
  <c r="T430" i="3"/>
  <c r="S430" i="3"/>
  <c r="R430" i="3"/>
  <c r="P499" i="3"/>
  <c r="S494" i="3"/>
  <c r="R494" i="3"/>
  <c r="T494" i="3"/>
  <c r="H503" i="3"/>
  <c r="J503" i="3"/>
  <c r="I503" i="3"/>
  <c r="L486" i="3"/>
  <c r="M488" i="3"/>
  <c r="N488" i="3"/>
  <c r="S45" i="3"/>
  <c r="T45" i="3"/>
  <c r="R45" i="3"/>
  <c r="N502" i="3"/>
  <c r="M502" i="3"/>
  <c r="O502" i="3"/>
  <c r="K437" i="3"/>
  <c r="J491" i="3"/>
  <c r="I491" i="3"/>
  <c r="H491" i="3"/>
  <c r="T42" i="3"/>
  <c r="S42" i="3"/>
  <c r="R42" i="3"/>
  <c r="I37" i="3"/>
  <c r="H37" i="3"/>
  <c r="J37" i="3"/>
  <c r="H423" i="3"/>
  <c r="J423" i="3"/>
  <c r="G421" i="3"/>
  <c r="I423" i="3"/>
  <c r="N501" i="3"/>
  <c r="O501" i="3"/>
  <c r="M501" i="3"/>
  <c r="S39" i="3"/>
  <c r="R39" i="3"/>
  <c r="T39" i="3"/>
  <c r="K504" i="3"/>
  <c r="P38" i="3"/>
  <c r="R44" i="3"/>
  <c r="T44" i="3"/>
  <c r="S44" i="3"/>
  <c r="T41" i="3"/>
  <c r="S41" i="3"/>
  <c r="R41" i="3"/>
  <c r="N497" i="3"/>
  <c r="O497" i="3"/>
  <c r="M497" i="3"/>
  <c r="O436" i="3"/>
  <c r="M436" i="3"/>
  <c r="N436" i="3"/>
  <c r="H428" i="3"/>
  <c r="I428" i="3"/>
  <c r="J428" i="3"/>
  <c r="J429" i="3"/>
  <c r="I429" i="3"/>
  <c r="H429" i="3"/>
  <c r="T493" i="3"/>
  <c r="S493" i="3"/>
  <c r="R493" i="3"/>
  <c r="T489" i="3"/>
  <c r="S489" i="3"/>
  <c r="R489" i="3"/>
  <c r="N46" i="3"/>
  <c r="O46" i="3"/>
  <c r="M46" i="3"/>
  <c r="T434" i="3"/>
  <c r="S434" i="3"/>
  <c r="R434" i="3"/>
  <c r="N433" i="3"/>
  <c r="M433" i="3"/>
  <c r="O433" i="3"/>
  <c r="R36" i="3"/>
  <c r="T36" i="3"/>
  <c r="S36" i="3"/>
  <c r="O432" i="3"/>
  <c r="M432" i="3"/>
  <c r="N432" i="3"/>
  <c r="N435" i="3"/>
  <c r="O435" i="3"/>
  <c r="M435" i="3"/>
  <c r="M496" i="3"/>
  <c r="O496" i="3"/>
  <c r="N496" i="3"/>
  <c r="O47" i="3"/>
  <c r="M47" i="3"/>
  <c r="N47" i="3"/>
  <c r="H34" i="3"/>
  <c r="J34" i="3"/>
  <c r="I34" i="3"/>
  <c r="H436" i="3"/>
  <c r="I436" i="3"/>
  <c r="J436" i="3"/>
  <c r="H431" i="3"/>
  <c r="I431" i="3"/>
  <c r="J431" i="3"/>
  <c r="N429" i="3"/>
  <c r="O429" i="3"/>
  <c r="M429" i="3"/>
  <c r="S498" i="3"/>
  <c r="R498" i="3"/>
  <c r="T498" i="3"/>
  <c r="H493" i="3"/>
  <c r="I493" i="3"/>
  <c r="J493" i="3"/>
  <c r="N489" i="3"/>
  <c r="O489" i="3"/>
  <c r="M489" i="3"/>
  <c r="K38" i="3"/>
  <c r="J40" i="3"/>
  <c r="I40" i="3"/>
  <c r="H40" i="3"/>
  <c r="O424" i="3"/>
  <c r="N424" i="3"/>
  <c r="M424" i="3"/>
  <c r="T497" i="3"/>
  <c r="S497" i="3"/>
  <c r="R497" i="3"/>
  <c r="R433" i="3"/>
  <c r="S433" i="3"/>
  <c r="T433" i="3"/>
  <c r="H432" i="3"/>
  <c r="J432" i="3"/>
  <c r="I432" i="3"/>
  <c r="P425" i="3"/>
  <c r="T496" i="3"/>
  <c r="R496" i="3"/>
  <c r="S496" i="3"/>
  <c r="S47" i="3"/>
  <c r="R47" i="3"/>
  <c r="T47" i="3"/>
  <c r="O34" i="3"/>
  <c r="N34" i="3"/>
  <c r="M34" i="3"/>
  <c r="T46" i="3"/>
  <c r="R46" i="3"/>
  <c r="S46" i="3"/>
  <c r="R40" i="3"/>
  <c r="T40" i="3"/>
  <c r="S40" i="3"/>
  <c r="I434" i="3"/>
  <c r="J434" i="3"/>
  <c r="H434" i="3"/>
  <c r="S424" i="3"/>
  <c r="T424" i="3"/>
  <c r="R424" i="3"/>
  <c r="H497" i="3"/>
  <c r="I497" i="3"/>
  <c r="J497" i="3"/>
  <c r="U504" i="3"/>
  <c r="U38" i="3"/>
  <c r="J36" i="3"/>
  <c r="H36" i="3"/>
  <c r="I36" i="3"/>
  <c r="H435" i="3"/>
  <c r="I435" i="3"/>
  <c r="J435" i="3"/>
  <c r="I47" i="3"/>
  <c r="J47" i="3"/>
  <c r="H47" i="3"/>
  <c r="H31" i="3" l="1"/>
  <c r="U437" i="3"/>
  <c r="U492" i="3"/>
  <c r="K494" i="3"/>
  <c r="U490" i="3"/>
  <c r="P494" i="3"/>
  <c r="U497" i="3"/>
  <c r="U498" i="3"/>
  <c r="U429" i="3"/>
  <c r="U436" i="3"/>
  <c r="P432" i="3"/>
  <c r="U428" i="3"/>
  <c r="P435" i="3"/>
  <c r="P489" i="3"/>
  <c r="P497" i="3"/>
  <c r="P438" i="3"/>
  <c r="U427" i="3"/>
  <c r="P501" i="3"/>
  <c r="P491" i="3"/>
  <c r="U503" i="3"/>
  <c r="U501" i="3"/>
  <c r="K430" i="3"/>
  <c r="P495" i="3"/>
  <c r="K434" i="3"/>
  <c r="U493" i="3"/>
  <c r="J421" i="3"/>
  <c r="K503" i="3"/>
  <c r="U491" i="3"/>
  <c r="P429" i="3"/>
  <c r="K436" i="3"/>
  <c r="P496" i="3"/>
  <c r="P433" i="3"/>
  <c r="K428" i="3"/>
  <c r="U435" i="3"/>
  <c r="U432" i="3"/>
  <c r="U426" i="3"/>
  <c r="K438" i="3"/>
  <c r="P41" i="3"/>
  <c r="K47" i="3"/>
  <c r="K42" i="3"/>
  <c r="S6" i="3"/>
  <c r="P13" i="3"/>
  <c r="U10" i="3"/>
  <c r="K10" i="3"/>
  <c r="P9" i="3"/>
  <c r="K8" i="3"/>
  <c r="H6" i="3"/>
  <c r="P16" i="3"/>
  <c r="P10" i="3"/>
  <c r="U16" i="3"/>
  <c r="U14" i="3"/>
  <c r="I6" i="3"/>
  <c r="P15" i="3"/>
  <c r="O6" i="3"/>
  <c r="U13" i="3"/>
  <c r="R6" i="3"/>
  <c r="U8" i="3"/>
  <c r="P14" i="3"/>
  <c r="U11" i="3"/>
  <c r="K16" i="3"/>
  <c r="P12" i="3"/>
  <c r="K11" i="3"/>
  <c r="U9" i="3"/>
  <c r="N6" i="3"/>
  <c r="P11" i="3"/>
  <c r="K14" i="3"/>
  <c r="K12" i="3"/>
  <c r="T6" i="3"/>
  <c r="U12" i="3"/>
  <c r="U15" i="3"/>
  <c r="K9" i="3"/>
  <c r="K15" i="3"/>
  <c r="J6" i="3"/>
  <c r="K13" i="3"/>
  <c r="P8" i="3"/>
  <c r="M6" i="3"/>
  <c r="K34" i="3"/>
  <c r="U41" i="3"/>
  <c r="K43" i="3"/>
  <c r="K40" i="3"/>
  <c r="U39" i="3"/>
  <c r="U42" i="3"/>
  <c r="P44" i="3"/>
  <c r="T486" i="3"/>
  <c r="K423" i="3"/>
  <c r="H421" i="3"/>
  <c r="P502" i="3"/>
  <c r="T31" i="3"/>
  <c r="P434" i="3"/>
  <c r="P37" i="3"/>
  <c r="U488" i="3"/>
  <c r="R486" i="3"/>
  <c r="P36" i="3"/>
  <c r="K41" i="3"/>
  <c r="U500" i="3"/>
  <c r="P33" i="3"/>
  <c r="M31" i="3"/>
  <c r="N421" i="3"/>
  <c r="U33" i="3"/>
  <c r="R31" i="3"/>
  <c r="P503" i="3"/>
  <c r="P43" i="3"/>
  <c r="J486" i="3"/>
  <c r="P431" i="3"/>
  <c r="P428" i="3"/>
  <c r="K36" i="3"/>
  <c r="U40" i="3"/>
  <c r="U46" i="3"/>
  <c r="K431" i="3"/>
  <c r="U36" i="3"/>
  <c r="O486" i="3"/>
  <c r="K493" i="3"/>
  <c r="P47" i="3"/>
  <c r="U434" i="3"/>
  <c r="P46" i="3"/>
  <c r="U489" i="3"/>
  <c r="P436" i="3"/>
  <c r="I421" i="3"/>
  <c r="K37" i="3"/>
  <c r="U45" i="3"/>
  <c r="U494" i="3"/>
  <c r="K502" i="3"/>
  <c r="P45" i="3"/>
  <c r="P426" i="3"/>
  <c r="K39" i="3"/>
  <c r="S421" i="3"/>
  <c r="S486" i="3"/>
  <c r="U438" i="3"/>
  <c r="K495" i="3"/>
  <c r="K501" i="3"/>
  <c r="P427" i="3"/>
  <c r="O421" i="3"/>
  <c r="U43" i="3"/>
  <c r="S31" i="3"/>
  <c r="K496" i="3"/>
  <c r="K424" i="3"/>
  <c r="P493" i="3"/>
  <c r="P498" i="3"/>
  <c r="K498" i="3"/>
  <c r="P488" i="3"/>
  <c r="M486" i="3"/>
  <c r="I486" i="3"/>
  <c r="T421" i="3"/>
  <c r="N31" i="3"/>
  <c r="P423" i="3"/>
  <c r="M421" i="3"/>
  <c r="K497" i="3"/>
  <c r="O31" i="3"/>
  <c r="U44" i="3"/>
  <c r="U424" i="3"/>
  <c r="K435" i="3"/>
  <c r="P34" i="3"/>
  <c r="U47" i="3"/>
  <c r="U496" i="3"/>
  <c r="K432" i="3"/>
  <c r="U433" i="3"/>
  <c r="P424" i="3"/>
  <c r="J31" i="3"/>
  <c r="K429" i="3"/>
  <c r="K491" i="3"/>
  <c r="N486" i="3"/>
  <c r="U430" i="3"/>
  <c r="P490" i="3"/>
  <c r="P492" i="3"/>
  <c r="K488" i="3"/>
  <c r="H486" i="3"/>
  <c r="P500" i="3"/>
  <c r="U34" i="3"/>
  <c r="P40" i="3"/>
  <c r="U431" i="3"/>
  <c r="R421" i="3"/>
  <c r="U423" i="3"/>
  <c r="I31" i="3"/>
  <c r="K433" i="3"/>
  <c r="K44" i="3"/>
  <c r="P39" i="3"/>
  <c r="K490" i="3"/>
  <c r="U502" i="3"/>
  <c r="K45" i="3"/>
  <c r="P430" i="3"/>
  <c r="U495" i="3"/>
  <c r="U37" i="3"/>
  <c r="P42" i="3"/>
  <c r="K492" i="3"/>
  <c r="K427" i="3"/>
  <c r="K500" i="3"/>
  <c r="K426" i="3"/>
  <c r="K46" i="3"/>
  <c r="K489" i="3"/>
  <c r="K31" i="3" l="1"/>
  <c r="K486" i="3"/>
  <c r="P6" i="3"/>
  <c r="K6" i="3"/>
  <c r="U6" i="3"/>
  <c r="P421" i="3"/>
  <c r="U486" i="3"/>
  <c r="K421" i="3"/>
  <c r="U421" i="3"/>
  <c r="P486" i="3"/>
  <c r="U31" i="3"/>
  <c r="P31" i="3"/>
  <c r="G440" i="3" l="1"/>
  <c r="G102" i="3"/>
  <c r="G522" i="3" l="1"/>
  <c r="G506" i="3"/>
  <c r="G86" i="3"/>
  <c r="G124" i="3"/>
  <c r="G287" i="3"/>
  <c r="G117" i="3"/>
  <c r="G115" i="3"/>
  <c r="G114" i="3"/>
  <c r="G104" i="3"/>
  <c r="H104" i="3" s="1"/>
  <c r="G113" i="3"/>
  <c r="G118" i="3"/>
  <c r="G116" i="3"/>
  <c r="G122" i="3"/>
  <c r="G119" i="3"/>
  <c r="G112" i="3"/>
  <c r="G121" i="3"/>
  <c r="G120" i="3"/>
  <c r="G105" i="3"/>
  <c r="G106" i="3"/>
  <c r="G109" i="3"/>
  <c r="G107" i="3"/>
  <c r="G110" i="3"/>
  <c r="G108" i="3"/>
  <c r="G103" i="3"/>
  <c r="G111" i="3"/>
  <c r="G18" i="3"/>
  <c r="G455" i="3"/>
  <c r="G71" i="3"/>
  <c r="G195" i="3"/>
  <c r="G357" i="3"/>
  <c r="G398" i="3"/>
  <c r="L440" i="3"/>
  <c r="G523" i="3"/>
  <c r="G524" i="3"/>
  <c r="G320" i="3"/>
  <c r="G49" i="3"/>
  <c r="G525" i="3"/>
  <c r="G236" i="3"/>
  <c r="G183" i="3"/>
  <c r="G343" i="3"/>
  <c r="G300" i="3"/>
  <c r="G138" i="3"/>
  <c r="G151" i="3"/>
  <c r="G471" i="3"/>
  <c r="G216" i="3"/>
  <c r="L102" i="3"/>
  <c r="G446" i="3"/>
  <c r="G441" i="3"/>
  <c r="G451" i="3"/>
  <c r="G449" i="3"/>
  <c r="G444" i="3"/>
  <c r="G448" i="3"/>
  <c r="G442" i="3"/>
  <c r="G447" i="3"/>
  <c r="G445" i="3"/>
  <c r="G453" i="3"/>
  <c r="G443" i="3"/>
  <c r="G450" i="3"/>
  <c r="H450" i="3" s="1"/>
  <c r="G452" i="3"/>
  <c r="G374" i="3"/>
  <c r="G165" i="3"/>
  <c r="G273" i="3"/>
  <c r="G166" i="3" l="1"/>
  <c r="G170" i="3"/>
  <c r="G175" i="3"/>
  <c r="G174" i="3"/>
  <c r="G178" i="3"/>
  <c r="G176" i="3"/>
  <c r="G167" i="3"/>
  <c r="G181" i="3"/>
  <c r="G168" i="3"/>
  <c r="G179" i="3"/>
  <c r="G169" i="3"/>
  <c r="G177" i="3"/>
  <c r="G172" i="3"/>
  <c r="G180" i="3"/>
  <c r="G173" i="3"/>
  <c r="G171" i="3"/>
  <c r="J447" i="3"/>
  <c r="H447" i="3"/>
  <c r="I447" i="3"/>
  <c r="G222" i="3"/>
  <c r="G220" i="3"/>
  <c r="G228" i="3"/>
  <c r="G224" i="3"/>
  <c r="G223" i="3"/>
  <c r="G225" i="3"/>
  <c r="G221" i="3"/>
  <c r="G234" i="3"/>
  <c r="G219" i="3"/>
  <c r="G233" i="3"/>
  <c r="G226" i="3"/>
  <c r="G218" i="3"/>
  <c r="G230" i="3"/>
  <c r="G231" i="3"/>
  <c r="G217" i="3"/>
  <c r="G229" i="3"/>
  <c r="G227" i="3"/>
  <c r="G232" i="3"/>
  <c r="L183" i="3"/>
  <c r="I524" i="3"/>
  <c r="H524" i="3"/>
  <c r="H109" i="3"/>
  <c r="J109" i="3"/>
  <c r="I109" i="3"/>
  <c r="J116" i="3"/>
  <c r="I116" i="3"/>
  <c r="H116" i="3"/>
  <c r="H114" i="3"/>
  <c r="I114" i="3"/>
  <c r="J114" i="3"/>
  <c r="L124" i="3"/>
  <c r="G91" i="3"/>
  <c r="H91" i="3" s="1"/>
  <c r="G90" i="3"/>
  <c r="G93" i="3"/>
  <c r="G94" i="3"/>
  <c r="G99" i="3"/>
  <c r="G95" i="3"/>
  <c r="G92" i="3"/>
  <c r="G96" i="3"/>
  <c r="G88" i="3"/>
  <c r="G89" i="3"/>
  <c r="G97" i="3"/>
  <c r="G87" i="3"/>
  <c r="G100" i="3"/>
  <c r="G98" i="3"/>
  <c r="G278" i="3"/>
  <c r="G283" i="3"/>
  <c r="G280" i="3"/>
  <c r="G282" i="3"/>
  <c r="G284" i="3"/>
  <c r="G277" i="3"/>
  <c r="G285" i="3"/>
  <c r="G275" i="3"/>
  <c r="G274" i="3"/>
  <c r="H274" i="3" s="1"/>
  <c r="G279" i="3"/>
  <c r="G281" i="3"/>
  <c r="G276" i="3"/>
  <c r="L374" i="3"/>
  <c r="J443" i="3"/>
  <c r="I443" i="3"/>
  <c r="H443" i="3"/>
  <c r="I442" i="3"/>
  <c r="H442" i="3"/>
  <c r="J442" i="3"/>
  <c r="I451" i="3"/>
  <c r="J451" i="3"/>
  <c r="H451" i="3"/>
  <c r="Q102" i="3"/>
  <c r="L471" i="3"/>
  <c r="L138" i="3"/>
  <c r="L343" i="3"/>
  <c r="G246" i="3"/>
  <c r="G249" i="3"/>
  <c r="G238" i="3"/>
  <c r="G239" i="3"/>
  <c r="G248" i="3"/>
  <c r="G247" i="3"/>
  <c r="G245" i="3"/>
  <c r="G252" i="3"/>
  <c r="G250" i="3"/>
  <c r="G241" i="3"/>
  <c r="G242" i="3"/>
  <c r="G244" i="3"/>
  <c r="G237" i="3"/>
  <c r="G251" i="3"/>
  <c r="G240" i="3"/>
  <c r="G243" i="3"/>
  <c r="L49" i="3"/>
  <c r="G322" i="3"/>
  <c r="G331" i="3"/>
  <c r="G328" i="3"/>
  <c r="G329" i="3"/>
  <c r="G336" i="3"/>
  <c r="G325" i="3"/>
  <c r="G323" i="3"/>
  <c r="G339" i="3"/>
  <c r="G337" i="3"/>
  <c r="G330" i="3"/>
  <c r="G327" i="3"/>
  <c r="G338" i="3"/>
  <c r="G321" i="3"/>
  <c r="G324" i="3"/>
  <c r="G341" i="3"/>
  <c r="G326" i="3"/>
  <c r="G340" i="3"/>
  <c r="G332" i="3"/>
  <c r="G333" i="3"/>
  <c r="G335" i="3"/>
  <c r="G334" i="3"/>
  <c r="L523" i="3"/>
  <c r="M523" i="3" s="1"/>
  <c r="Q440" i="3"/>
  <c r="G407" i="3"/>
  <c r="G419" i="3"/>
  <c r="G403" i="3"/>
  <c r="G411" i="3"/>
  <c r="G415" i="3"/>
  <c r="G402" i="3"/>
  <c r="G401" i="3"/>
  <c r="G417" i="3"/>
  <c r="G400" i="3"/>
  <c r="G413" i="3"/>
  <c r="G408" i="3"/>
  <c r="G410" i="3"/>
  <c r="G414" i="3"/>
  <c r="G409" i="3"/>
  <c r="G416" i="3"/>
  <c r="G420" i="3"/>
  <c r="G418" i="3"/>
  <c r="G405" i="3"/>
  <c r="G399" i="3"/>
  <c r="G404" i="3"/>
  <c r="G406" i="3"/>
  <c r="G412" i="3"/>
  <c r="L357" i="3"/>
  <c r="G73" i="3"/>
  <c r="G78" i="3"/>
  <c r="G83" i="3"/>
  <c r="G75" i="3"/>
  <c r="G77" i="3"/>
  <c r="G79" i="3"/>
  <c r="G82" i="3"/>
  <c r="G84" i="3"/>
  <c r="G76" i="3"/>
  <c r="G72" i="3"/>
  <c r="G74" i="3"/>
  <c r="G80" i="3"/>
  <c r="G81" i="3"/>
  <c r="L455" i="3"/>
  <c r="J108" i="3"/>
  <c r="H108" i="3"/>
  <c r="I108" i="3"/>
  <c r="J106" i="3"/>
  <c r="H106" i="3"/>
  <c r="I106" i="3"/>
  <c r="J112" i="3"/>
  <c r="I112" i="3"/>
  <c r="H112" i="3"/>
  <c r="I118" i="3"/>
  <c r="J118" i="3"/>
  <c r="H118" i="3"/>
  <c r="J115" i="3"/>
  <c r="I115" i="3"/>
  <c r="H115" i="3"/>
  <c r="G293" i="3"/>
  <c r="G290" i="3"/>
  <c r="G298" i="3"/>
  <c r="G296" i="3"/>
  <c r="G292" i="3"/>
  <c r="G288" i="3"/>
  <c r="G297" i="3"/>
  <c r="G294" i="3"/>
  <c r="G289" i="3"/>
  <c r="G291" i="3"/>
  <c r="G295" i="3"/>
  <c r="J450" i="3"/>
  <c r="I450" i="3"/>
  <c r="H449" i="3"/>
  <c r="I449" i="3"/>
  <c r="J449" i="3"/>
  <c r="L151" i="3"/>
  <c r="G318" i="3"/>
  <c r="G301" i="3"/>
  <c r="H301" i="3" s="1"/>
  <c r="G309" i="3"/>
  <c r="G313" i="3"/>
  <c r="G312" i="3"/>
  <c r="G314" i="3"/>
  <c r="G316" i="3"/>
  <c r="G310" i="3"/>
  <c r="G315" i="3"/>
  <c r="G302" i="3"/>
  <c r="G305" i="3"/>
  <c r="G303" i="3"/>
  <c r="G307" i="3"/>
  <c r="G308" i="3"/>
  <c r="G306" i="3"/>
  <c r="G304" i="3"/>
  <c r="G317" i="3"/>
  <c r="G311" i="3"/>
  <c r="H525" i="3"/>
  <c r="I525" i="3"/>
  <c r="L398" i="3"/>
  <c r="L195" i="3"/>
  <c r="L18" i="3"/>
  <c r="I103" i="3"/>
  <c r="J103" i="3"/>
  <c r="H103" i="3"/>
  <c r="I121" i="3"/>
  <c r="H121" i="3"/>
  <c r="J121" i="3"/>
  <c r="L506" i="3"/>
  <c r="L165" i="3"/>
  <c r="G439" i="3"/>
  <c r="J453" i="3"/>
  <c r="H453" i="3"/>
  <c r="I453" i="3"/>
  <c r="J448" i="3"/>
  <c r="I448" i="3"/>
  <c r="H448" i="3"/>
  <c r="H441" i="3"/>
  <c r="J441" i="3"/>
  <c r="I441" i="3"/>
  <c r="L117" i="3"/>
  <c r="L108" i="3"/>
  <c r="L113" i="3"/>
  <c r="M113" i="3" s="1"/>
  <c r="L118" i="3"/>
  <c r="L116" i="3"/>
  <c r="L122" i="3"/>
  <c r="L106" i="3"/>
  <c r="L119" i="3"/>
  <c r="L115" i="3"/>
  <c r="L103" i="3"/>
  <c r="L112" i="3"/>
  <c r="L121" i="3"/>
  <c r="L107" i="3"/>
  <c r="L120" i="3"/>
  <c r="L105" i="3"/>
  <c r="L109" i="3"/>
  <c r="L110" i="3"/>
  <c r="L111" i="3"/>
  <c r="L104" i="3"/>
  <c r="L114" i="3"/>
  <c r="L216" i="3"/>
  <c r="G160" i="3"/>
  <c r="G157" i="3"/>
  <c r="G156" i="3"/>
  <c r="G163" i="3"/>
  <c r="G152" i="3"/>
  <c r="G153" i="3"/>
  <c r="G161" i="3"/>
  <c r="G158" i="3"/>
  <c r="G162" i="3"/>
  <c r="G159" i="3"/>
  <c r="G155" i="3"/>
  <c r="G154" i="3"/>
  <c r="G148" i="3"/>
  <c r="G145" i="3"/>
  <c r="G146" i="3"/>
  <c r="G140" i="3"/>
  <c r="G141" i="3"/>
  <c r="G139" i="3"/>
  <c r="G147" i="3"/>
  <c r="G142" i="3"/>
  <c r="G149" i="3"/>
  <c r="G143" i="3"/>
  <c r="G144" i="3"/>
  <c r="L300" i="3"/>
  <c r="G188" i="3"/>
  <c r="G193" i="3"/>
  <c r="G186" i="3"/>
  <c r="G189" i="3"/>
  <c r="G187" i="3"/>
  <c r="G190" i="3"/>
  <c r="G185" i="3"/>
  <c r="G192" i="3"/>
  <c r="G184" i="3"/>
  <c r="G191" i="3"/>
  <c r="L525" i="3"/>
  <c r="L524" i="3"/>
  <c r="G209" i="3"/>
  <c r="G213" i="3"/>
  <c r="G197" i="3"/>
  <c r="G203" i="3"/>
  <c r="G205" i="3"/>
  <c r="G212" i="3"/>
  <c r="G214" i="3"/>
  <c r="G200" i="3"/>
  <c r="G207" i="3"/>
  <c r="G208" i="3"/>
  <c r="G204" i="3"/>
  <c r="G206" i="3"/>
  <c r="G198" i="3"/>
  <c r="G202" i="3"/>
  <c r="G211" i="3"/>
  <c r="G210" i="3"/>
  <c r="G196" i="3"/>
  <c r="G201" i="3"/>
  <c r="G199" i="3"/>
  <c r="L71" i="3"/>
  <c r="G23" i="3"/>
  <c r="G22" i="3"/>
  <c r="G21" i="3"/>
  <c r="G24" i="3"/>
  <c r="G29" i="3"/>
  <c r="G19" i="3"/>
  <c r="G27" i="3"/>
  <c r="G28" i="3"/>
  <c r="G25" i="3"/>
  <c r="G20" i="3"/>
  <c r="G30" i="3"/>
  <c r="G26" i="3"/>
  <c r="G101" i="3"/>
  <c r="H110" i="3"/>
  <c r="I110" i="3"/>
  <c r="J110" i="3"/>
  <c r="I105" i="3"/>
  <c r="H105" i="3"/>
  <c r="J105" i="3"/>
  <c r="H119" i="3"/>
  <c r="J119" i="3"/>
  <c r="I119" i="3"/>
  <c r="I113" i="3"/>
  <c r="J113" i="3"/>
  <c r="H113" i="3"/>
  <c r="H117" i="3"/>
  <c r="I117" i="3"/>
  <c r="J117" i="3"/>
  <c r="G134" i="3"/>
  <c r="G136" i="3"/>
  <c r="G126" i="3"/>
  <c r="G127" i="3"/>
  <c r="G133" i="3"/>
  <c r="G129" i="3"/>
  <c r="G132" i="3"/>
  <c r="G130" i="3"/>
  <c r="G128" i="3"/>
  <c r="G131" i="3"/>
  <c r="G135" i="3"/>
  <c r="G125" i="3"/>
  <c r="H125" i="3" s="1"/>
  <c r="G509" i="3"/>
  <c r="G520" i="3"/>
  <c r="G517" i="3"/>
  <c r="G513" i="3"/>
  <c r="G516" i="3"/>
  <c r="G514" i="3"/>
  <c r="G512" i="3"/>
  <c r="G508" i="3"/>
  <c r="G519" i="3"/>
  <c r="G515" i="3"/>
  <c r="G518" i="3"/>
  <c r="G511" i="3"/>
  <c r="G510" i="3"/>
  <c r="G507" i="3"/>
  <c r="H522" i="3"/>
  <c r="I522" i="3"/>
  <c r="L522" i="3"/>
  <c r="L273" i="3"/>
  <c r="G388" i="3"/>
  <c r="G384" i="3"/>
  <c r="G375" i="3"/>
  <c r="H375" i="3" s="1"/>
  <c r="G387" i="3"/>
  <c r="G389" i="3"/>
  <c r="G380" i="3"/>
  <c r="G386" i="3"/>
  <c r="G385" i="3"/>
  <c r="G394" i="3"/>
  <c r="G378" i="3"/>
  <c r="G383" i="3"/>
  <c r="G376" i="3"/>
  <c r="G390" i="3"/>
  <c r="G392" i="3"/>
  <c r="G379" i="3"/>
  <c r="G381" i="3"/>
  <c r="G382" i="3"/>
  <c r="G396" i="3"/>
  <c r="G393" i="3"/>
  <c r="G391" i="3"/>
  <c r="G377" i="3"/>
  <c r="G395" i="3"/>
  <c r="H452" i="3"/>
  <c r="J452" i="3"/>
  <c r="I452" i="3"/>
  <c r="J445" i="3"/>
  <c r="I445" i="3"/>
  <c r="H445" i="3"/>
  <c r="I444" i="3"/>
  <c r="H444" i="3"/>
  <c r="J444" i="3"/>
  <c r="J446" i="3"/>
  <c r="I446" i="3"/>
  <c r="H446" i="3"/>
  <c r="G482" i="3"/>
  <c r="G478" i="3"/>
  <c r="G483" i="3"/>
  <c r="G484" i="3"/>
  <c r="G474" i="3"/>
  <c r="G476" i="3"/>
  <c r="G480" i="3"/>
  <c r="G479" i="3"/>
  <c r="G485" i="3"/>
  <c r="G472" i="3"/>
  <c r="G477" i="3"/>
  <c r="G473" i="3"/>
  <c r="G475" i="3"/>
  <c r="G481" i="3"/>
  <c r="G349" i="3"/>
  <c r="G345" i="3"/>
  <c r="G354" i="3"/>
  <c r="G353" i="3"/>
  <c r="G346" i="3"/>
  <c r="G347" i="3"/>
  <c r="G351" i="3"/>
  <c r="G348" i="3"/>
  <c r="G352" i="3"/>
  <c r="H352" i="3" s="1"/>
  <c r="G344" i="3"/>
  <c r="G350" i="3"/>
  <c r="G355" i="3"/>
  <c r="L236" i="3"/>
  <c r="L320" i="3"/>
  <c r="H523" i="3"/>
  <c r="I523" i="3"/>
  <c r="L450" i="3"/>
  <c r="M450" i="3" s="1"/>
  <c r="L451" i="3"/>
  <c r="L442" i="3"/>
  <c r="L449" i="3"/>
  <c r="L445" i="3"/>
  <c r="L453" i="3"/>
  <c r="L448" i="3"/>
  <c r="L443" i="3"/>
  <c r="L446" i="3"/>
  <c r="L447" i="3"/>
  <c r="L452" i="3"/>
  <c r="L441" i="3"/>
  <c r="L444" i="3"/>
  <c r="G364" i="3"/>
  <c r="G363" i="3"/>
  <c r="G366" i="3"/>
  <c r="G365" i="3"/>
  <c r="G360" i="3"/>
  <c r="G367" i="3"/>
  <c r="G369" i="3"/>
  <c r="G359" i="3"/>
  <c r="G368" i="3"/>
  <c r="G362" i="3"/>
  <c r="G361" i="3"/>
  <c r="G370" i="3"/>
  <c r="G371" i="3"/>
  <c r="G358" i="3"/>
  <c r="G372" i="3"/>
  <c r="G468" i="3"/>
  <c r="G469" i="3"/>
  <c r="G463" i="3"/>
  <c r="G464" i="3"/>
  <c r="G461" i="3"/>
  <c r="G465" i="3"/>
  <c r="G459" i="3"/>
  <c r="G467" i="3"/>
  <c r="G457" i="3"/>
  <c r="G456" i="3"/>
  <c r="G458" i="3"/>
  <c r="G460" i="3"/>
  <c r="G466" i="3"/>
  <c r="G462" i="3"/>
  <c r="H111" i="3"/>
  <c r="I111" i="3"/>
  <c r="J111" i="3"/>
  <c r="I107" i="3"/>
  <c r="J107" i="3"/>
  <c r="H107" i="3"/>
  <c r="J120" i="3"/>
  <c r="H120" i="3"/>
  <c r="I120" i="3"/>
  <c r="H122" i="3"/>
  <c r="I122" i="3"/>
  <c r="J122" i="3"/>
  <c r="J104" i="3"/>
  <c r="I104" i="3"/>
  <c r="L287" i="3"/>
  <c r="L86" i="3"/>
  <c r="L301" i="3" l="1"/>
  <c r="M301" i="3" s="1"/>
  <c r="G299" i="3"/>
  <c r="K113" i="3"/>
  <c r="K444" i="3"/>
  <c r="K445" i="3"/>
  <c r="K111" i="3"/>
  <c r="G194" i="3"/>
  <c r="L101" i="3"/>
  <c r="G319" i="3"/>
  <c r="G470" i="3"/>
  <c r="G85" i="3"/>
  <c r="K112" i="3"/>
  <c r="K117" i="3"/>
  <c r="K110" i="3"/>
  <c r="G164" i="3"/>
  <c r="G182" i="3"/>
  <c r="G123" i="3"/>
  <c r="K108" i="3"/>
  <c r="L439" i="3"/>
  <c r="K448" i="3"/>
  <c r="K443" i="3"/>
  <c r="K105" i="3"/>
  <c r="Q287" i="3"/>
  <c r="J466" i="3"/>
  <c r="I466" i="3"/>
  <c r="H466" i="3"/>
  <c r="I461" i="3"/>
  <c r="J461" i="3"/>
  <c r="H461" i="3"/>
  <c r="J361" i="3"/>
  <c r="H361" i="3"/>
  <c r="I361" i="3"/>
  <c r="J366" i="3"/>
  <c r="H366" i="3"/>
  <c r="I366" i="3"/>
  <c r="O453" i="3"/>
  <c r="M453" i="3"/>
  <c r="N453" i="3"/>
  <c r="L246" i="3"/>
  <c r="L249" i="3"/>
  <c r="L239" i="3"/>
  <c r="L248" i="3"/>
  <c r="L252" i="3"/>
  <c r="L247" i="3"/>
  <c r="L238" i="3"/>
  <c r="L250" i="3"/>
  <c r="L242" i="3"/>
  <c r="L244" i="3"/>
  <c r="L241" i="3"/>
  <c r="L243" i="3"/>
  <c r="L237" i="3"/>
  <c r="L245" i="3"/>
  <c r="L251" i="3"/>
  <c r="L240" i="3"/>
  <c r="H382" i="3"/>
  <c r="J382" i="3"/>
  <c r="I382" i="3"/>
  <c r="J394" i="3"/>
  <c r="H394" i="3"/>
  <c r="I394" i="3"/>
  <c r="I389" i="3"/>
  <c r="J389" i="3"/>
  <c r="H389" i="3"/>
  <c r="I510" i="3"/>
  <c r="J510" i="3"/>
  <c r="H510" i="3"/>
  <c r="I516" i="3"/>
  <c r="H516" i="3"/>
  <c r="J516" i="3"/>
  <c r="I131" i="3"/>
  <c r="H131" i="3"/>
  <c r="J131" i="3"/>
  <c r="I136" i="3"/>
  <c r="H136" i="3"/>
  <c r="J136" i="3"/>
  <c r="I19" i="3"/>
  <c r="H19" i="3"/>
  <c r="J210" i="3"/>
  <c r="H210" i="3"/>
  <c r="I210" i="3"/>
  <c r="J206" i="3"/>
  <c r="I206" i="3"/>
  <c r="H206" i="3"/>
  <c r="H203" i="3"/>
  <c r="J203" i="3"/>
  <c r="I203" i="3"/>
  <c r="J188" i="3"/>
  <c r="H188" i="3"/>
  <c r="I188" i="3"/>
  <c r="I147" i="3"/>
  <c r="J147" i="3"/>
  <c r="H147" i="3"/>
  <c r="I152" i="3"/>
  <c r="H152" i="3"/>
  <c r="N110" i="3"/>
  <c r="M110" i="3"/>
  <c r="O110" i="3"/>
  <c r="O107" i="3"/>
  <c r="M107" i="3"/>
  <c r="N107" i="3"/>
  <c r="N116" i="3"/>
  <c r="O116" i="3"/>
  <c r="M116" i="3"/>
  <c r="K441" i="3"/>
  <c r="H439" i="3"/>
  <c r="J311" i="3"/>
  <c r="H311" i="3"/>
  <c r="I311" i="3"/>
  <c r="H302" i="3"/>
  <c r="J302" i="3"/>
  <c r="I302" i="3"/>
  <c r="J314" i="3"/>
  <c r="H314" i="3"/>
  <c r="I314" i="3"/>
  <c r="I288" i="3"/>
  <c r="H288" i="3"/>
  <c r="J290" i="3"/>
  <c r="H290" i="3"/>
  <c r="I290" i="3"/>
  <c r="Q455" i="3"/>
  <c r="I84" i="3"/>
  <c r="H84" i="3"/>
  <c r="J84" i="3"/>
  <c r="L363" i="3"/>
  <c r="L364" i="3"/>
  <c r="L360" i="3"/>
  <c r="L366" i="3"/>
  <c r="L362" i="3"/>
  <c r="L370" i="3"/>
  <c r="L365" i="3"/>
  <c r="L369" i="3"/>
  <c r="L368" i="3"/>
  <c r="L358" i="3"/>
  <c r="L371" i="3"/>
  <c r="L359" i="3"/>
  <c r="L361" i="3"/>
  <c r="L367" i="3"/>
  <c r="L372" i="3"/>
  <c r="H405" i="3"/>
  <c r="I405" i="3"/>
  <c r="J405" i="3"/>
  <c r="J413" i="3"/>
  <c r="I413" i="3"/>
  <c r="H413" i="3"/>
  <c r="H419" i="3"/>
  <c r="J419" i="3"/>
  <c r="I419" i="3"/>
  <c r="J332" i="3"/>
  <c r="H332" i="3"/>
  <c r="I332" i="3"/>
  <c r="I330" i="3"/>
  <c r="H330" i="3"/>
  <c r="J330" i="3"/>
  <c r="Q49" i="3"/>
  <c r="H241" i="3"/>
  <c r="J241" i="3"/>
  <c r="I241" i="3"/>
  <c r="J247" i="3"/>
  <c r="I247" i="3"/>
  <c r="H247" i="3"/>
  <c r="J249" i="3"/>
  <c r="H249" i="3"/>
  <c r="I249" i="3"/>
  <c r="L478" i="3"/>
  <c r="L482" i="3"/>
  <c r="L484" i="3"/>
  <c r="L474" i="3"/>
  <c r="L485" i="3"/>
  <c r="L472" i="3"/>
  <c r="L483" i="3"/>
  <c r="L476" i="3"/>
  <c r="L480" i="3"/>
  <c r="L479" i="3"/>
  <c r="L477" i="3"/>
  <c r="L475" i="3"/>
  <c r="L481" i="3"/>
  <c r="L473" i="3"/>
  <c r="L375" i="3"/>
  <c r="M375" i="3" s="1"/>
  <c r="L383" i="3"/>
  <c r="L394" i="3"/>
  <c r="L389" i="3"/>
  <c r="L385" i="3"/>
  <c r="L387" i="3"/>
  <c r="L388" i="3"/>
  <c r="L386" i="3"/>
  <c r="L393" i="3"/>
  <c r="L384" i="3"/>
  <c r="L378" i="3"/>
  <c r="L390" i="3"/>
  <c r="L376" i="3"/>
  <c r="L392" i="3"/>
  <c r="L396" i="3"/>
  <c r="L381" i="3"/>
  <c r="L380" i="3"/>
  <c r="L395" i="3"/>
  <c r="L391" i="3"/>
  <c r="L379" i="3"/>
  <c r="L382" i="3"/>
  <c r="L377" i="3"/>
  <c r="Q124" i="3"/>
  <c r="J232" i="3"/>
  <c r="H232" i="3"/>
  <c r="I232" i="3"/>
  <c r="H225" i="3"/>
  <c r="J225" i="3"/>
  <c r="I225" i="3"/>
  <c r="H176" i="3"/>
  <c r="J176" i="3"/>
  <c r="I176" i="3"/>
  <c r="K120" i="3"/>
  <c r="I460" i="3"/>
  <c r="J460" i="3"/>
  <c r="H460" i="3"/>
  <c r="H467" i="3"/>
  <c r="J467" i="3"/>
  <c r="I467" i="3"/>
  <c r="H464" i="3"/>
  <c r="J464" i="3"/>
  <c r="I464" i="3"/>
  <c r="I358" i="3"/>
  <c r="H358" i="3"/>
  <c r="I362" i="3"/>
  <c r="J362" i="3"/>
  <c r="H362" i="3"/>
  <c r="J367" i="3"/>
  <c r="I367" i="3"/>
  <c r="H367" i="3"/>
  <c r="H363" i="3"/>
  <c r="I363" i="3"/>
  <c r="J363" i="3"/>
  <c r="N444" i="3"/>
  <c r="O444" i="3"/>
  <c r="M444" i="3"/>
  <c r="M446" i="3"/>
  <c r="O446" i="3"/>
  <c r="N446" i="3"/>
  <c r="N445" i="3"/>
  <c r="M445" i="3"/>
  <c r="O445" i="3"/>
  <c r="N450" i="3"/>
  <c r="O450" i="3"/>
  <c r="H350" i="3"/>
  <c r="J350" i="3"/>
  <c r="I350" i="3"/>
  <c r="H351" i="3"/>
  <c r="I351" i="3"/>
  <c r="J351" i="3"/>
  <c r="J354" i="3"/>
  <c r="H354" i="3"/>
  <c r="I354" i="3"/>
  <c r="J481" i="3"/>
  <c r="I481" i="3"/>
  <c r="H481" i="3"/>
  <c r="I472" i="3"/>
  <c r="H472" i="3"/>
  <c r="H476" i="3"/>
  <c r="I476" i="3"/>
  <c r="J476" i="3"/>
  <c r="J478" i="3"/>
  <c r="I478" i="3"/>
  <c r="H478" i="3"/>
  <c r="K452" i="3"/>
  <c r="J391" i="3"/>
  <c r="I391" i="3"/>
  <c r="H391" i="3"/>
  <c r="J381" i="3"/>
  <c r="H381" i="3"/>
  <c r="I381" i="3"/>
  <c r="J376" i="3"/>
  <c r="I376" i="3"/>
  <c r="H376" i="3"/>
  <c r="H385" i="3"/>
  <c r="I385" i="3"/>
  <c r="J385" i="3"/>
  <c r="J387" i="3"/>
  <c r="I387" i="3"/>
  <c r="H387" i="3"/>
  <c r="L278" i="3"/>
  <c r="L282" i="3"/>
  <c r="L283" i="3"/>
  <c r="L280" i="3"/>
  <c r="L275" i="3"/>
  <c r="L277" i="3"/>
  <c r="L284" i="3"/>
  <c r="L274" i="3"/>
  <c r="M274" i="3" s="1"/>
  <c r="L276" i="3"/>
  <c r="L285" i="3"/>
  <c r="L281" i="3"/>
  <c r="L279" i="3"/>
  <c r="N522" i="3"/>
  <c r="M522" i="3"/>
  <c r="K522" i="3"/>
  <c r="I511" i="3"/>
  <c r="H511" i="3"/>
  <c r="J511" i="3"/>
  <c r="H508" i="3"/>
  <c r="J508" i="3"/>
  <c r="I508" i="3"/>
  <c r="J513" i="3"/>
  <c r="I513" i="3"/>
  <c r="H513" i="3"/>
  <c r="J128" i="3"/>
  <c r="H128" i="3"/>
  <c r="I128" i="3"/>
  <c r="J133" i="3"/>
  <c r="H133" i="3"/>
  <c r="I133" i="3"/>
  <c r="H134" i="3"/>
  <c r="I134" i="3"/>
  <c r="J134" i="3"/>
  <c r="H25" i="3"/>
  <c r="I25" i="3"/>
  <c r="J25" i="3"/>
  <c r="J29" i="3"/>
  <c r="I29" i="3"/>
  <c r="H29" i="3"/>
  <c r="I23" i="3"/>
  <c r="J23" i="3"/>
  <c r="H23" i="3"/>
  <c r="Q71" i="3"/>
  <c r="I199" i="3"/>
  <c r="H199" i="3"/>
  <c r="J199" i="3"/>
  <c r="H211" i="3"/>
  <c r="I211" i="3"/>
  <c r="J211" i="3"/>
  <c r="H204" i="3"/>
  <c r="J204" i="3"/>
  <c r="I204" i="3"/>
  <c r="J214" i="3"/>
  <c r="I214" i="3"/>
  <c r="H214" i="3"/>
  <c r="H197" i="3"/>
  <c r="J197" i="3"/>
  <c r="I197" i="3"/>
  <c r="Q525" i="3"/>
  <c r="J192" i="3"/>
  <c r="H192" i="3"/>
  <c r="I192" i="3"/>
  <c r="J189" i="3"/>
  <c r="I189" i="3"/>
  <c r="H189" i="3"/>
  <c r="L318" i="3"/>
  <c r="L310" i="3"/>
  <c r="L312" i="3"/>
  <c r="L314" i="3"/>
  <c r="L302" i="3"/>
  <c r="L313" i="3"/>
  <c r="L315" i="3"/>
  <c r="L307" i="3"/>
  <c r="L308" i="3"/>
  <c r="L309" i="3"/>
  <c r="L316" i="3"/>
  <c r="L303" i="3"/>
  <c r="L311" i="3"/>
  <c r="L317" i="3"/>
  <c r="L306" i="3"/>
  <c r="L304" i="3"/>
  <c r="L305" i="3"/>
  <c r="I143" i="3"/>
  <c r="H143" i="3"/>
  <c r="J143" i="3"/>
  <c r="I139" i="3"/>
  <c r="H139" i="3"/>
  <c r="J145" i="3"/>
  <c r="H145" i="3"/>
  <c r="I145" i="3"/>
  <c r="I154" i="3"/>
  <c r="H154" i="3"/>
  <c r="J154" i="3"/>
  <c r="H158" i="3"/>
  <c r="J158" i="3"/>
  <c r="I158" i="3"/>
  <c r="H163" i="3"/>
  <c r="I163" i="3"/>
  <c r="J163" i="3"/>
  <c r="L220" i="3"/>
  <c r="L228" i="3"/>
  <c r="L223" i="3"/>
  <c r="L227" i="3"/>
  <c r="L233" i="3"/>
  <c r="L218" i="3"/>
  <c r="L219" i="3"/>
  <c r="L230" i="3"/>
  <c r="L226" i="3"/>
  <c r="L234" i="3"/>
  <c r="L231" i="3"/>
  <c r="L225" i="3"/>
  <c r="L221" i="3"/>
  <c r="L224" i="3"/>
  <c r="L217" i="3"/>
  <c r="L229" i="3"/>
  <c r="L232" i="3"/>
  <c r="L222" i="3"/>
  <c r="N114" i="3"/>
  <c r="M114" i="3"/>
  <c r="O114" i="3"/>
  <c r="N109" i="3"/>
  <c r="M109" i="3"/>
  <c r="O109" i="3"/>
  <c r="O121" i="3"/>
  <c r="N121" i="3"/>
  <c r="M121" i="3"/>
  <c r="N119" i="3"/>
  <c r="M119" i="3"/>
  <c r="O119" i="3"/>
  <c r="M118" i="3"/>
  <c r="N118" i="3"/>
  <c r="O118" i="3"/>
  <c r="K453" i="3"/>
  <c r="Q506" i="3"/>
  <c r="K103" i="3"/>
  <c r="H101" i="3"/>
  <c r="Q195" i="3"/>
  <c r="I317" i="3"/>
  <c r="J317" i="3"/>
  <c r="H317" i="3"/>
  <c r="J307" i="3"/>
  <c r="I307" i="3"/>
  <c r="H307" i="3"/>
  <c r="I315" i="3"/>
  <c r="J315" i="3"/>
  <c r="H315" i="3"/>
  <c r="I312" i="3"/>
  <c r="H312" i="3"/>
  <c r="J312" i="3"/>
  <c r="J318" i="3"/>
  <c r="I318" i="3"/>
  <c r="H318" i="3"/>
  <c r="K450" i="3"/>
  <c r="I289" i="3"/>
  <c r="H289" i="3"/>
  <c r="H292" i="3"/>
  <c r="I292" i="3"/>
  <c r="J292" i="3"/>
  <c r="I293" i="3"/>
  <c r="J293" i="3"/>
  <c r="H293" i="3"/>
  <c r="K106" i="3"/>
  <c r="I74" i="3"/>
  <c r="J74" i="3"/>
  <c r="H74" i="3"/>
  <c r="I82" i="3"/>
  <c r="H82" i="3"/>
  <c r="J82" i="3"/>
  <c r="H83" i="3"/>
  <c r="J83" i="3"/>
  <c r="I83" i="3"/>
  <c r="J406" i="3"/>
  <c r="I406" i="3"/>
  <c r="H406" i="3"/>
  <c r="H418" i="3"/>
  <c r="J418" i="3"/>
  <c r="I418" i="3"/>
  <c r="I414" i="3"/>
  <c r="H414" i="3"/>
  <c r="J414" i="3"/>
  <c r="H400" i="3"/>
  <c r="J400" i="3"/>
  <c r="I400" i="3"/>
  <c r="J415" i="3"/>
  <c r="H415" i="3"/>
  <c r="I415" i="3"/>
  <c r="I407" i="3"/>
  <c r="J407" i="3"/>
  <c r="H407" i="3"/>
  <c r="N523" i="3"/>
  <c r="J334" i="3"/>
  <c r="H334" i="3"/>
  <c r="I334" i="3"/>
  <c r="H340" i="3"/>
  <c r="I340" i="3"/>
  <c r="J340" i="3"/>
  <c r="I321" i="3"/>
  <c r="H321" i="3"/>
  <c r="I337" i="3"/>
  <c r="H337" i="3"/>
  <c r="J337" i="3"/>
  <c r="I336" i="3"/>
  <c r="H336" i="3"/>
  <c r="J336" i="3"/>
  <c r="J322" i="3"/>
  <c r="I322" i="3"/>
  <c r="H322" i="3"/>
  <c r="G235" i="3"/>
  <c r="H237" i="3"/>
  <c r="I237" i="3"/>
  <c r="H250" i="3"/>
  <c r="J250" i="3"/>
  <c r="I250" i="3"/>
  <c r="I248" i="3"/>
  <c r="H248" i="3"/>
  <c r="J248" i="3"/>
  <c r="J246" i="3"/>
  <c r="I246" i="3"/>
  <c r="H246" i="3"/>
  <c r="L145" i="3"/>
  <c r="L140" i="3"/>
  <c r="L144" i="3"/>
  <c r="L149" i="3"/>
  <c r="L141" i="3"/>
  <c r="L147" i="3"/>
  <c r="L146" i="3"/>
  <c r="L148" i="3"/>
  <c r="L139" i="3"/>
  <c r="L142" i="3"/>
  <c r="L143" i="3"/>
  <c r="J281" i="3"/>
  <c r="I281" i="3"/>
  <c r="H281" i="3"/>
  <c r="J285" i="3"/>
  <c r="I285" i="3"/>
  <c r="H285" i="3"/>
  <c r="H280" i="3"/>
  <c r="J280" i="3"/>
  <c r="I280" i="3"/>
  <c r="H98" i="3"/>
  <c r="I98" i="3"/>
  <c r="J98" i="3"/>
  <c r="H89" i="3"/>
  <c r="I89" i="3"/>
  <c r="J89" i="3"/>
  <c r="J95" i="3"/>
  <c r="I95" i="3"/>
  <c r="H95" i="3"/>
  <c r="I90" i="3"/>
  <c r="J90" i="3"/>
  <c r="H90" i="3"/>
  <c r="K114" i="3"/>
  <c r="I227" i="3"/>
  <c r="H227" i="3"/>
  <c r="J227" i="3"/>
  <c r="I230" i="3"/>
  <c r="H230" i="3"/>
  <c r="J230" i="3"/>
  <c r="I219" i="3"/>
  <c r="H219" i="3"/>
  <c r="J219" i="3"/>
  <c r="J223" i="3"/>
  <c r="H223" i="3"/>
  <c r="I223" i="3"/>
  <c r="J222" i="3"/>
  <c r="H222" i="3"/>
  <c r="I222" i="3"/>
  <c r="I172" i="3"/>
  <c r="H172" i="3"/>
  <c r="J172" i="3"/>
  <c r="J168" i="3"/>
  <c r="I168" i="3"/>
  <c r="H168" i="3"/>
  <c r="J178" i="3"/>
  <c r="H178" i="3"/>
  <c r="I178" i="3"/>
  <c r="H166" i="3"/>
  <c r="I166" i="3"/>
  <c r="Q86" i="3"/>
  <c r="I457" i="3"/>
  <c r="J457" i="3"/>
  <c r="H457" i="3"/>
  <c r="H468" i="3"/>
  <c r="J468" i="3"/>
  <c r="I468" i="3"/>
  <c r="H369" i="3"/>
  <c r="J369" i="3"/>
  <c r="I369" i="3"/>
  <c r="O451" i="3"/>
  <c r="N451" i="3"/>
  <c r="M451" i="3"/>
  <c r="L328" i="3"/>
  <c r="L331" i="3"/>
  <c r="L322" i="3"/>
  <c r="L336" i="3"/>
  <c r="L329" i="3"/>
  <c r="L341" i="3"/>
  <c r="L337" i="3"/>
  <c r="L323" i="3"/>
  <c r="L321" i="3"/>
  <c r="L330" i="3"/>
  <c r="L326" i="3"/>
  <c r="L334" i="3"/>
  <c r="L325" i="3"/>
  <c r="L339" i="3"/>
  <c r="L333" i="3"/>
  <c r="L335" i="3"/>
  <c r="L324" i="3"/>
  <c r="L338" i="3"/>
  <c r="L340" i="3"/>
  <c r="L332" i="3"/>
  <c r="L327" i="3"/>
  <c r="I348" i="3"/>
  <c r="J348" i="3"/>
  <c r="H348" i="3"/>
  <c r="I353" i="3"/>
  <c r="J353" i="3"/>
  <c r="H353" i="3"/>
  <c r="H477" i="3"/>
  <c r="J477" i="3"/>
  <c r="I477" i="3"/>
  <c r="H480" i="3"/>
  <c r="I480" i="3"/>
  <c r="J480" i="3"/>
  <c r="I377" i="3"/>
  <c r="H377" i="3"/>
  <c r="J377" i="3"/>
  <c r="J390" i="3"/>
  <c r="H390" i="3"/>
  <c r="I390" i="3"/>
  <c r="I388" i="3"/>
  <c r="H388" i="3"/>
  <c r="J388" i="3"/>
  <c r="J519" i="3"/>
  <c r="I519" i="3"/>
  <c r="H519" i="3"/>
  <c r="J509" i="3"/>
  <c r="I509" i="3"/>
  <c r="H509" i="3"/>
  <c r="J129" i="3"/>
  <c r="I129" i="3"/>
  <c r="H129" i="3"/>
  <c r="H20" i="3"/>
  <c r="J20" i="3"/>
  <c r="I20" i="3"/>
  <c r="H22" i="3"/>
  <c r="J22" i="3"/>
  <c r="I22" i="3"/>
  <c r="H200" i="3"/>
  <c r="J200" i="3"/>
  <c r="I200" i="3"/>
  <c r="N524" i="3"/>
  <c r="M524" i="3"/>
  <c r="I187" i="3"/>
  <c r="H187" i="3"/>
  <c r="J187" i="3"/>
  <c r="I144" i="3"/>
  <c r="J144" i="3"/>
  <c r="H144" i="3"/>
  <c r="H146" i="3"/>
  <c r="J146" i="3"/>
  <c r="I146" i="3"/>
  <c r="G150" i="3"/>
  <c r="I162" i="3"/>
  <c r="H162" i="3"/>
  <c r="J162" i="3"/>
  <c r="H160" i="3"/>
  <c r="J160" i="3"/>
  <c r="I160" i="3"/>
  <c r="M115" i="3"/>
  <c r="N115" i="3"/>
  <c r="O115" i="3"/>
  <c r="N117" i="3"/>
  <c r="O117" i="3"/>
  <c r="M117" i="3"/>
  <c r="L166" i="3"/>
  <c r="L178" i="3"/>
  <c r="L174" i="3"/>
  <c r="L176" i="3"/>
  <c r="L169" i="3"/>
  <c r="L170" i="3"/>
  <c r="L175" i="3"/>
  <c r="L168" i="3"/>
  <c r="L167" i="3"/>
  <c r="L181" i="3"/>
  <c r="L177" i="3"/>
  <c r="L180" i="3"/>
  <c r="L179" i="3"/>
  <c r="L171" i="3"/>
  <c r="L172" i="3"/>
  <c r="L173" i="3"/>
  <c r="L22" i="3"/>
  <c r="L23" i="3"/>
  <c r="L21" i="3"/>
  <c r="L29" i="3"/>
  <c r="L19" i="3"/>
  <c r="L27" i="3"/>
  <c r="L26" i="3"/>
  <c r="L28" i="3"/>
  <c r="L24" i="3"/>
  <c r="L30" i="3"/>
  <c r="L20" i="3"/>
  <c r="L25" i="3"/>
  <c r="Q398" i="3"/>
  <c r="H308" i="3"/>
  <c r="I308" i="3"/>
  <c r="J308" i="3"/>
  <c r="I301" i="3"/>
  <c r="K301" i="3" s="1"/>
  <c r="Q151" i="3"/>
  <c r="J291" i="3"/>
  <c r="I291" i="3"/>
  <c r="H291" i="3"/>
  <c r="J80" i="3"/>
  <c r="H80" i="3"/>
  <c r="I80" i="3"/>
  <c r="J75" i="3"/>
  <c r="I75" i="3"/>
  <c r="H75" i="3"/>
  <c r="H412" i="3"/>
  <c r="J412" i="3"/>
  <c r="I412" i="3"/>
  <c r="H409" i="3"/>
  <c r="J409" i="3"/>
  <c r="I409" i="3"/>
  <c r="I402" i="3"/>
  <c r="H402" i="3"/>
  <c r="J402" i="3"/>
  <c r="J324" i="3"/>
  <c r="H324" i="3"/>
  <c r="I324" i="3"/>
  <c r="H325" i="3"/>
  <c r="I325" i="3"/>
  <c r="J325" i="3"/>
  <c r="H331" i="3"/>
  <c r="J331" i="3"/>
  <c r="I331" i="3"/>
  <c r="J251" i="3"/>
  <c r="I251" i="3"/>
  <c r="H251" i="3"/>
  <c r="Q343" i="3"/>
  <c r="Q117" i="3"/>
  <c r="Q119" i="3"/>
  <c r="Q110" i="3"/>
  <c r="Q112" i="3"/>
  <c r="Q121" i="3"/>
  <c r="Q120" i="3"/>
  <c r="Q105" i="3"/>
  <c r="Q109" i="3"/>
  <c r="Q111" i="3"/>
  <c r="Q104" i="3"/>
  <c r="Q108" i="3"/>
  <c r="Q103" i="3"/>
  <c r="Q114" i="3"/>
  <c r="Q107" i="3"/>
  <c r="Q113" i="3"/>
  <c r="Q122" i="3"/>
  <c r="Q115" i="3"/>
  <c r="Q116" i="3"/>
  <c r="Q106" i="3"/>
  <c r="Q118" i="3"/>
  <c r="H276" i="3"/>
  <c r="J276" i="3"/>
  <c r="I276" i="3"/>
  <c r="I275" i="3"/>
  <c r="H275" i="3"/>
  <c r="J275" i="3"/>
  <c r="H282" i="3"/>
  <c r="I282" i="3"/>
  <c r="J282" i="3"/>
  <c r="J97" i="3"/>
  <c r="H97" i="3"/>
  <c r="I97" i="3"/>
  <c r="I92" i="3"/>
  <c r="H92" i="3"/>
  <c r="J92" i="3"/>
  <c r="J93" i="3"/>
  <c r="I93" i="3"/>
  <c r="H93" i="3"/>
  <c r="L188" i="3"/>
  <c r="L189" i="3"/>
  <c r="L186" i="3"/>
  <c r="L185" i="3"/>
  <c r="L193" i="3"/>
  <c r="L192" i="3"/>
  <c r="L190" i="3"/>
  <c r="L187" i="3"/>
  <c r="M187" i="3" s="1"/>
  <c r="L191" i="3"/>
  <c r="L184" i="3"/>
  <c r="J231" i="3"/>
  <c r="I231" i="3"/>
  <c r="H231" i="3"/>
  <c r="J233" i="3"/>
  <c r="I233" i="3"/>
  <c r="H233" i="3"/>
  <c r="I220" i="3"/>
  <c r="H220" i="3"/>
  <c r="J220" i="3"/>
  <c r="H180" i="3"/>
  <c r="I180" i="3"/>
  <c r="J180" i="3"/>
  <c r="H179" i="3"/>
  <c r="J179" i="3"/>
  <c r="I179" i="3"/>
  <c r="L290" i="3"/>
  <c r="L288" i="3"/>
  <c r="L293" i="3"/>
  <c r="L298" i="3"/>
  <c r="L289" i="3"/>
  <c r="L297" i="3"/>
  <c r="L292" i="3"/>
  <c r="L291" i="3"/>
  <c r="L294" i="3"/>
  <c r="L295" i="3"/>
  <c r="L296" i="3"/>
  <c r="K104" i="3"/>
  <c r="G454" i="3"/>
  <c r="I458" i="3"/>
  <c r="H458" i="3"/>
  <c r="J458" i="3"/>
  <c r="J459" i="3"/>
  <c r="H459" i="3"/>
  <c r="I459" i="3"/>
  <c r="I463" i="3"/>
  <c r="H463" i="3"/>
  <c r="J463" i="3"/>
  <c r="H371" i="3"/>
  <c r="I371" i="3"/>
  <c r="J371" i="3"/>
  <c r="J368" i="3"/>
  <c r="I368" i="3"/>
  <c r="H368" i="3"/>
  <c r="H360" i="3"/>
  <c r="J360" i="3"/>
  <c r="I360" i="3"/>
  <c r="H364" i="3"/>
  <c r="I364" i="3"/>
  <c r="J364" i="3"/>
  <c r="N441" i="3"/>
  <c r="O441" i="3"/>
  <c r="M441" i="3"/>
  <c r="M443" i="3"/>
  <c r="O443" i="3"/>
  <c r="N443" i="3"/>
  <c r="N449" i="3"/>
  <c r="O449" i="3"/>
  <c r="M449" i="3"/>
  <c r="Q320" i="3"/>
  <c r="Q236" i="3"/>
  <c r="H344" i="3"/>
  <c r="J344" i="3"/>
  <c r="I344" i="3"/>
  <c r="H347" i="3"/>
  <c r="J347" i="3"/>
  <c r="I347" i="3"/>
  <c r="H345" i="3"/>
  <c r="I345" i="3"/>
  <c r="J345" i="3"/>
  <c r="I475" i="3"/>
  <c r="J475" i="3"/>
  <c r="H475" i="3"/>
  <c r="H485" i="3"/>
  <c r="I485" i="3"/>
  <c r="J485" i="3"/>
  <c r="I474" i="3"/>
  <c r="J474" i="3"/>
  <c r="H474" i="3"/>
  <c r="I482" i="3"/>
  <c r="H482" i="3"/>
  <c r="J482" i="3"/>
  <c r="K446" i="3"/>
  <c r="G373" i="3"/>
  <c r="J393" i="3"/>
  <c r="I393" i="3"/>
  <c r="H393" i="3"/>
  <c r="I379" i="3"/>
  <c r="J379" i="3"/>
  <c r="H379" i="3"/>
  <c r="H383" i="3"/>
  <c r="I383" i="3"/>
  <c r="J383" i="3"/>
  <c r="H386" i="3"/>
  <c r="I386" i="3"/>
  <c r="J386" i="3"/>
  <c r="I375" i="3"/>
  <c r="G505" i="3"/>
  <c r="H518" i="3"/>
  <c r="J518" i="3"/>
  <c r="I518" i="3"/>
  <c r="I512" i="3"/>
  <c r="J512" i="3"/>
  <c r="H512" i="3"/>
  <c r="J517" i="3"/>
  <c r="H517" i="3"/>
  <c r="I517" i="3"/>
  <c r="I125" i="3"/>
  <c r="J130" i="3"/>
  <c r="H130" i="3"/>
  <c r="I130" i="3"/>
  <c r="J127" i="3"/>
  <c r="H127" i="3"/>
  <c r="I127" i="3"/>
  <c r="K119" i="3"/>
  <c r="G17" i="3"/>
  <c r="H26" i="3"/>
  <c r="J26" i="3"/>
  <c r="I26" i="3"/>
  <c r="H28" i="3"/>
  <c r="J28" i="3"/>
  <c r="I28" i="3"/>
  <c r="I24" i="3"/>
  <c r="H24" i="3"/>
  <c r="J24" i="3"/>
  <c r="L84" i="3"/>
  <c r="L72" i="3"/>
  <c r="L75" i="3"/>
  <c r="L76" i="3"/>
  <c r="L74" i="3"/>
  <c r="L77" i="3"/>
  <c r="L78" i="3"/>
  <c r="L79" i="3"/>
  <c r="L82" i="3"/>
  <c r="L81" i="3"/>
  <c r="L83" i="3"/>
  <c r="L80" i="3"/>
  <c r="L73" i="3"/>
  <c r="H201" i="3"/>
  <c r="J201" i="3"/>
  <c r="I201" i="3"/>
  <c r="H202" i="3"/>
  <c r="J202" i="3"/>
  <c r="I202" i="3"/>
  <c r="I208" i="3"/>
  <c r="H208" i="3"/>
  <c r="J208" i="3"/>
  <c r="J212" i="3"/>
  <c r="H212" i="3"/>
  <c r="I212" i="3"/>
  <c r="J213" i="3"/>
  <c r="H213" i="3"/>
  <c r="I213" i="3"/>
  <c r="Q524" i="3"/>
  <c r="I185" i="3"/>
  <c r="J185" i="3"/>
  <c r="H185" i="3"/>
  <c r="I186" i="3"/>
  <c r="H186" i="3"/>
  <c r="J186" i="3"/>
  <c r="I149" i="3"/>
  <c r="H149" i="3"/>
  <c r="J149" i="3"/>
  <c r="H141" i="3"/>
  <c r="J141" i="3"/>
  <c r="I141" i="3"/>
  <c r="I148" i="3"/>
  <c r="H148" i="3"/>
  <c r="J148" i="3"/>
  <c r="H155" i="3"/>
  <c r="J155" i="3"/>
  <c r="I155" i="3"/>
  <c r="J161" i="3"/>
  <c r="I161" i="3"/>
  <c r="H161" i="3"/>
  <c r="I156" i="3"/>
  <c r="H156" i="3"/>
  <c r="J156" i="3"/>
  <c r="O104" i="3"/>
  <c r="N104" i="3"/>
  <c r="M104" i="3"/>
  <c r="N105" i="3"/>
  <c r="M105" i="3"/>
  <c r="O105" i="3"/>
  <c r="N112" i="3"/>
  <c r="M112" i="3"/>
  <c r="O112" i="3"/>
  <c r="N106" i="3"/>
  <c r="M106" i="3"/>
  <c r="O106" i="3"/>
  <c r="O113" i="3"/>
  <c r="N113" i="3"/>
  <c r="I439" i="3"/>
  <c r="Q165" i="3"/>
  <c r="J101" i="3"/>
  <c r="Q18" i="3"/>
  <c r="L407" i="3"/>
  <c r="L415" i="3"/>
  <c r="L403" i="3"/>
  <c r="L419" i="3"/>
  <c r="L402" i="3"/>
  <c r="M402" i="3" s="1"/>
  <c r="L413" i="3"/>
  <c r="L411" i="3"/>
  <c r="L400" i="3"/>
  <c r="L404" i="3"/>
  <c r="L410" i="3"/>
  <c r="L417" i="3"/>
  <c r="L401" i="3"/>
  <c r="L416" i="3"/>
  <c r="L420" i="3"/>
  <c r="L412" i="3"/>
  <c r="L409" i="3"/>
  <c r="L414" i="3"/>
  <c r="L406" i="3"/>
  <c r="L405" i="3"/>
  <c r="L408" i="3"/>
  <c r="L399" i="3"/>
  <c r="L418" i="3"/>
  <c r="K525" i="3"/>
  <c r="J304" i="3"/>
  <c r="I304" i="3"/>
  <c r="H304" i="3"/>
  <c r="J303" i="3"/>
  <c r="I303" i="3"/>
  <c r="H303" i="3"/>
  <c r="J310" i="3"/>
  <c r="H310" i="3"/>
  <c r="I310" i="3"/>
  <c r="J313" i="3"/>
  <c r="H313" i="3"/>
  <c r="I313" i="3"/>
  <c r="L160" i="3"/>
  <c r="L157" i="3"/>
  <c r="L159" i="3"/>
  <c r="L163" i="3"/>
  <c r="L152" i="3"/>
  <c r="L153" i="3"/>
  <c r="L156" i="3"/>
  <c r="L161" i="3"/>
  <c r="L158" i="3"/>
  <c r="L162" i="3"/>
  <c r="L155" i="3"/>
  <c r="L154" i="3"/>
  <c r="G286" i="3"/>
  <c r="I294" i="3"/>
  <c r="J294" i="3"/>
  <c r="H294" i="3"/>
  <c r="I296" i="3"/>
  <c r="J296" i="3"/>
  <c r="H296" i="3"/>
  <c r="K118" i="3"/>
  <c r="L468" i="3"/>
  <c r="L469" i="3"/>
  <c r="L461" i="3"/>
  <c r="L464" i="3"/>
  <c r="L463" i="3"/>
  <c r="L467" i="3"/>
  <c r="L457" i="3"/>
  <c r="L459" i="3"/>
  <c r="L458" i="3"/>
  <c r="L466" i="3"/>
  <c r="L465" i="3"/>
  <c r="L456" i="3"/>
  <c r="L460" i="3"/>
  <c r="L462" i="3"/>
  <c r="J72" i="3"/>
  <c r="G70" i="3"/>
  <c r="I72" i="3"/>
  <c r="H72" i="3"/>
  <c r="I79" i="3"/>
  <c r="J79" i="3"/>
  <c r="H79" i="3"/>
  <c r="H78" i="3"/>
  <c r="J78" i="3"/>
  <c r="I78" i="3"/>
  <c r="Q357" i="3"/>
  <c r="J404" i="3"/>
  <c r="I404" i="3"/>
  <c r="H404" i="3"/>
  <c r="H420" i="3"/>
  <c r="I420" i="3"/>
  <c r="J420" i="3"/>
  <c r="I410" i="3"/>
  <c r="H410" i="3"/>
  <c r="J410" i="3"/>
  <c r="I417" i="3"/>
  <c r="J417" i="3"/>
  <c r="H417" i="3"/>
  <c r="I411" i="3"/>
  <c r="H411" i="3"/>
  <c r="J411" i="3"/>
  <c r="I335" i="3"/>
  <c r="H335" i="3"/>
  <c r="J335" i="3"/>
  <c r="J326" i="3"/>
  <c r="I326" i="3"/>
  <c r="H326" i="3"/>
  <c r="H338" i="3"/>
  <c r="I338" i="3"/>
  <c r="J338" i="3"/>
  <c r="H339" i="3"/>
  <c r="J339" i="3"/>
  <c r="I339" i="3"/>
  <c r="I329" i="3"/>
  <c r="H329" i="3"/>
  <c r="J329" i="3"/>
  <c r="I243" i="3"/>
  <c r="J243" i="3"/>
  <c r="H243" i="3"/>
  <c r="J244" i="3"/>
  <c r="H244" i="3"/>
  <c r="I244" i="3"/>
  <c r="I252" i="3"/>
  <c r="H252" i="3"/>
  <c r="J252" i="3"/>
  <c r="I239" i="3"/>
  <c r="J239" i="3"/>
  <c r="H239" i="3"/>
  <c r="L353" i="3"/>
  <c r="L349" i="3"/>
  <c r="L347" i="3"/>
  <c r="L345" i="3"/>
  <c r="L355" i="3"/>
  <c r="L351" i="3"/>
  <c r="L354" i="3"/>
  <c r="L346" i="3"/>
  <c r="L348" i="3"/>
  <c r="L352" i="3"/>
  <c r="M352" i="3" s="1"/>
  <c r="L350" i="3"/>
  <c r="L344" i="3"/>
  <c r="Q138" i="3"/>
  <c r="Q471" i="3"/>
  <c r="Q374" i="3"/>
  <c r="I279" i="3"/>
  <c r="J279" i="3"/>
  <c r="H279" i="3"/>
  <c r="H277" i="3"/>
  <c r="J277" i="3"/>
  <c r="I277" i="3"/>
  <c r="I283" i="3"/>
  <c r="J283" i="3"/>
  <c r="H283" i="3"/>
  <c r="H100" i="3"/>
  <c r="I100" i="3"/>
  <c r="J100" i="3"/>
  <c r="J88" i="3"/>
  <c r="I88" i="3"/>
  <c r="H88" i="3"/>
  <c r="I99" i="3"/>
  <c r="J99" i="3"/>
  <c r="H99" i="3"/>
  <c r="I91" i="3"/>
  <c r="J91" i="3"/>
  <c r="K116" i="3"/>
  <c r="K524" i="3"/>
  <c r="Q183" i="3"/>
  <c r="H229" i="3"/>
  <c r="J229" i="3"/>
  <c r="I229" i="3"/>
  <c r="J218" i="3"/>
  <c r="I218" i="3"/>
  <c r="H218" i="3"/>
  <c r="I234" i="3"/>
  <c r="H234" i="3"/>
  <c r="J234" i="3"/>
  <c r="I224" i="3"/>
  <c r="J224" i="3"/>
  <c r="H224" i="3"/>
  <c r="J171" i="3"/>
  <c r="H171" i="3"/>
  <c r="I171" i="3"/>
  <c r="J177" i="3"/>
  <c r="H177" i="3"/>
  <c r="I177" i="3"/>
  <c r="I181" i="3"/>
  <c r="H181" i="3"/>
  <c r="J181" i="3"/>
  <c r="I174" i="3"/>
  <c r="J174" i="3"/>
  <c r="H174" i="3"/>
  <c r="H372" i="3"/>
  <c r="I372" i="3"/>
  <c r="J372" i="3"/>
  <c r="N447" i="3"/>
  <c r="O447" i="3"/>
  <c r="M447" i="3"/>
  <c r="I355" i="3"/>
  <c r="J355" i="3"/>
  <c r="H355" i="3"/>
  <c r="I483" i="3"/>
  <c r="H483" i="3"/>
  <c r="J483" i="3"/>
  <c r="H184" i="3"/>
  <c r="J184" i="3"/>
  <c r="I184" i="3"/>
  <c r="H170" i="3"/>
  <c r="J170" i="3"/>
  <c r="I170" i="3"/>
  <c r="Q522" i="3"/>
  <c r="L91" i="3"/>
  <c r="L89" i="3"/>
  <c r="L96" i="3"/>
  <c r="L90" i="3"/>
  <c r="L88" i="3"/>
  <c r="L95" i="3"/>
  <c r="L98" i="3"/>
  <c r="L94" i="3"/>
  <c r="L92" i="3"/>
  <c r="L87" i="3"/>
  <c r="L99" i="3"/>
  <c r="L100" i="3"/>
  <c r="L97" i="3"/>
  <c r="L93" i="3"/>
  <c r="K122" i="3"/>
  <c r="K107" i="3"/>
  <c r="J462" i="3"/>
  <c r="I462" i="3"/>
  <c r="H462" i="3"/>
  <c r="I456" i="3"/>
  <c r="H456" i="3"/>
  <c r="H465" i="3"/>
  <c r="I465" i="3"/>
  <c r="J465" i="3"/>
  <c r="H469" i="3"/>
  <c r="J469" i="3"/>
  <c r="I469" i="3"/>
  <c r="G356" i="3"/>
  <c r="J370" i="3"/>
  <c r="H370" i="3"/>
  <c r="I370" i="3"/>
  <c r="J359" i="3"/>
  <c r="I359" i="3"/>
  <c r="H359" i="3"/>
  <c r="H365" i="3"/>
  <c r="J365" i="3"/>
  <c r="I365" i="3"/>
  <c r="M452" i="3"/>
  <c r="O452" i="3"/>
  <c r="N452" i="3"/>
  <c r="N448" i="3"/>
  <c r="O448" i="3"/>
  <c r="M448" i="3"/>
  <c r="O442" i="3"/>
  <c r="M442" i="3"/>
  <c r="N442" i="3"/>
  <c r="K523" i="3"/>
  <c r="G342" i="3"/>
  <c r="J352" i="3"/>
  <c r="I352" i="3"/>
  <c r="H346" i="3"/>
  <c r="J346" i="3"/>
  <c r="I346" i="3"/>
  <c r="J349" i="3"/>
  <c r="H349" i="3"/>
  <c r="I349" i="3"/>
  <c r="J473" i="3"/>
  <c r="I473" i="3"/>
  <c r="H473" i="3"/>
  <c r="J479" i="3"/>
  <c r="I479" i="3"/>
  <c r="H479" i="3"/>
  <c r="H484" i="3"/>
  <c r="J484" i="3"/>
  <c r="I484" i="3"/>
  <c r="I395" i="3"/>
  <c r="J395" i="3"/>
  <c r="H395" i="3"/>
  <c r="H396" i="3"/>
  <c r="I396" i="3"/>
  <c r="J396" i="3"/>
  <c r="I392" i="3"/>
  <c r="H392" i="3"/>
  <c r="J392" i="3"/>
  <c r="I378" i="3"/>
  <c r="H378" i="3"/>
  <c r="J378" i="3"/>
  <c r="I380" i="3"/>
  <c r="J380" i="3"/>
  <c r="H380" i="3"/>
  <c r="J384" i="3"/>
  <c r="I384" i="3"/>
  <c r="H384" i="3"/>
  <c r="Q273" i="3"/>
  <c r="I507" i="3"/>
  <c r="H507" i="3"/>
  <c r="H515" i="3"/>
  <c r="I515" i="3"/>
  <c r="J515" i="3"/>
  <c r="H514" i="3"/>
  <c r="J514" i="3"/>
  <c r="I514" i="3"/>
  <c r="H520" i="3"/>
  <c r="J520" i="3"/>
  <c r="I520" i="3"/>
  <c r="J135" i="3"/>
  <c r="H135" i="3"/>
  <c r="I135" i="3"/>
  <c r="I132" i="3"/>
  <c r="H132" i="3"/>
  <c r="J132" i="3"/>
  <c r="H126" i="3"/>
  <c r="I126" i="3"/>
  <c r="J126" i="3"/>
  <c r="H30" i="3"/>
  <c r="J30" i="3"/>
  <c r="I30" i="3"/>
  <c r="H27" i="3"/>
  <c r="J27" i="3"/>
  <c r="I27" i="3"/>
  <c r="J21" i="3"/>
  <c r="I21" i="3"/>
  <c r="H21" i="3"/>
  <c r="I196" i="3"/>
  <c r="H196" i="3"/>
  <c r="I198" i="3"/>
  <c r="J198" i="3"/>
  <c r="H198" i="3"/>
  <c r="J207" i="3"/>
  <c r="I207" i="3"/>
  <c r="H207" i="3"/>
  <c r="H205" i="3"/>
  <c r="J205" i="3"/>
  <c r="I205" i="3"/>
  <c r="I209" i="3"/>
  <c r="H209" i="3"/>
  <c r="J209" i="3"/>
  <c r="N525" i="3"/>
  <c r="M525" i="3"/>
  <c r="I191" i="3"/>
  <c r="J191" i="3"/>
  <c r="H191" i="3"/>
  <c r="I190" i="3"/>
  <c r="H190" i="3"/>
  <c r="J190" i="3"/>
  <c r="I193" i="3"/>
  <c r="J193" i="3"/>
  <c r="H193" i="3"/>
  <c r="Q300" i="3"/>
  <c r="H142" i="3"/>
  <c r="I142" i="3"/>
  <c r="J142" i="3"/>
  <c r="G137" i="3"/>
  <c r="I140" i="3"/>
  <c r="H140" i="3"/>
  <c r="J140" i="3"/>
  <c r="I159" i="3"/>
  <c r="H159" i="3"/>
  <c r="J159" i="3"/>
  <c r="H153" i="3"/>
  <c r="J153" i="3"/>
  <c r="I153" i="3"/>
  <c r="J157" i="3"/>
  <c r="I157" i="3"/>
  <c r="H157" i="3"/>
  <c r="Q216" i="3"/>
  <c r="N111" i="3"/>
  <c r="M111" i="3"/>
  <c r="O111" i="3"/>
  <c r="N120" i="3"/>
  <c r="O120" i="3"/>
  <c r="M120" i="3"/>
  <c r="O103" i="3"/>
  <c r="M103" i="3"/>
  <c r="N103" i="3"/>
  <c r="M122" i="3"/>
  <c r="O122" i="3"/>
  <c r="N122" i="3"/>
  <c r="O108" i="3"/>
  <c r="N108" i="3"/>
  <c r="M108" i="3"/>
  <c r="J439" i="3"/>
  <c r="L520" i="3"/>
  <c r="L509" i="3"/>
  <c r="L514" i="3"/>
  <c r="L513" i="3"/>
  <c r="L517" i="3"/>
  <c r="L512" i="3"/>
  <c r="L507" i="3"/>
  <c r="L508" i="3"/>
  <c r="L516" i="3"/>
  <c r="L515" i="3"/>
  <c r="L519" i="3"/>
  <c r="L511" i="3"/>
  <c r="L510" i="3"/>
  <c r="L518" i="3"/>
  <c r="K121" i="3"/>
  <c r="I101" i="3"/>
  <c r="L209" i="3"/>
  <c r="L212" i="3"/>
  <c r="L213" i="3"/>
  <c r="L200" i="3"/>
  <c r="L197" i="3"/>
  <c r="L205" i="3"/>
  <c r="L214" i="3"/>
  <c r="L207" i="3"/>
  <c r="L211" i="3"/>
  <c r="L206" i="3"/>
  <c r="L204" i="3"/>
  <c r="L198" i="3"/>
  <c r="L199" i="3"/>
  <c r="L196" i="3"/>
  <c r="M196" i="3" s="1"/>
  <c r="L208" i="3"/>
  <c r="L203" i="3"/>
  <c r="L202" i="3"/>
  <c r="L201" i="3"/>
  <c r="L210" i="3"/>
  <c r="J306" i="3"/>
  <c r="H306" i="3"/>
  <c r="I306" i="3"/>
  <c r="I305" i="3"/>
  <c r="H305" i="3"/>
  <c r="J305" i="3"/>
  <c r="I316" i="3"/>
  <c r="H316" i="3"/>
  <c r="J316" i="3"/>
  <c r="H309" i="3"/>
  <c r="I309" i="3"/>
  <c r="J309" i="3"/>
  <c r="K449" i="3"/>
  <c r="I295" i="3"/>
  <c r="J295" i="3"/>
  <c r="H295" i="3"/>
  <c r="H297" i="3"/>
  <c r="J297" i="3"/>
  <c r="I297" i="3"/>
  <c r="I298" i="3"/>
  <c r="J298" i="3"/>
  <c r="H298" i="3"/>
  <c r="K115" i="3"/>
  <c r="H81" i="3"/>
  <c r="J81" i="3"/>
  <c r="I81" i="3"/>
  <c r="H76" i="3"/>
  <c r="J76" i="3"/>
  <c r="I76" i="3"/>
  <c r="H77" i="3"/>
  <c r="I77" i="3"/>
  <c r="J77" i="3"/>
  <c r="H73" i="3"/>
  <c r="I73" i="3"/>
  <c r="J73" i="3"/>
  <c r="G397" i="3"/>
  <c r="H399" i="3"/>
  <c r="I399" i="3"/>
  <c r="I416" i="3"/>
  <c r="J416" i="3"/>
  <c r="H416" i="3"/>
  <c r="J408" i="3"/>
  <c r="I408" i="3"/>
  <c r="H408" i="3"/>
  <c r="H401" i="3"/>
  <c r="J401" i="3"/>
  <c r="I401" i="3"/>
  <c r="I403" i="3"/>
  <c r="H403" i="3"/>
  <c r="J403" i="3"/>
  <c r="Q447" i="3"/>
  <c r="Q452" i="3"/>
  <c r="Q453" i="3"/>
  <c r="Q450" i="3"/>
  <c r="Q441" i="3"/>
  <c r="Q446" i="3"/>
  <c r="Q444" i="3"/>
  <c r="Q448" i="3"/>
  <c r="Q449" i="3"/>
  <c r="Q443" i="3"/>
  <c r="Q451" i="3"/>
  <c r="Q445" i="3"/>
  <c r="Q442" i="3"/>
  <c r="Q523" i="3"/>
  <c r="J333" i="3"/>
  <c r="I333" i="3"/>
  <c r="H333" i="3"/>
  <c r="I341" i="3"/>
  <c r="J341" i="3"/>
  <c r="H341" i="3"/>
  <c r="I327" i="3"/>
  <c r="H327" i="3"/>
  <c r="J327" i="3"/>
  <c r="H323" i="3"/>
  <c r="J323" i="3"/>
  <c r="I323" i="3"/>
  <c r="H328" i="3"/>
  <c r="J328" i="3"/>
  <c r="I328" i="3"/>
  <c r="I240" i="3"/>
  <c r="H240" i="3"/>
  <c r="J240" i="3"/>
  <c r="I242" i="3"/>
  <c r="J242" i="3"/>
  <c r="H242" i="3"/>
  <c r="I245" i="3"/>
  <c r="H245" i="3"/>
  <c r="J245" i="3"/>
  <c r="I238" i="3"/>
  <c r="H238" i="3"/>
  <c r="J238" i="3"/>
  <c r="K451" i="3"/>
  <c r="K442" i="3"/>
  <c r="G272" i="3"/>
  <c r="I274" i="3"/>
  <c r="J284" i="3"/>
  <c r="I284" i="3"/>
  <c r="H284" i="3"/>
  <c r="J278" i="3"/>
  <c r="I278" i="3"/>
  <c r="H278" i="3"/>
  <c r="J87" i="3"/>
  <c r="H87" i="3"/>
  <c r="I87" i="3"/>
  <c r="I96" i="3"/>
  <c r="H96" i="3"/>
  <c r="J96" i="3"/>
  <c r="I94" i="3"/>
  <c r="J94" i="3"/>
  <c r="H94" i="3"/>
  <c r="L129" i="3"/>
  <c r="L126" i="3"/>
  <c r="L128" i="3"/>
  <c r="L134" i="3"/>
  <c r="L135" i="3"/>
  <c r="L127" i="3"/>
  <c r="L130" i="3"/>
  <c r="L136" i="3"/>
  <c r="L132" i="3"/>
  <c r="L131" i="3"/>
  <c r="L125" i="3"/>
  <c r="L133" i="3"/>
  <c r="K109" i="3"/>
  <c r="G215" i="3"/>
  <c r="I217" i="3"/>
  <c r="H217" i="3"/>
  <c r="J226" i="3"/>
  <c r="H226" i="3"/>
  <c r="I226" i="3"/>
  <c r="J221" i="3"/>
  <c r="H221" i="3"/>
  <c r="I221" i="3"/>
  <c r="J228" i="3"/>
  <c r="I228" i="3"/>
  <c r="H228" i="3"/>
  <c r="K447" i="3"/>
  <c r="I173" i="3"/>
  <c r="H173" i="3"/>
  <c r="J173" i="3"/>
  <c r="I169" i="3"/>
  <c r="H169" i="3"/>
  <c r="J169" i="3"/>
  <c r="J167" i="3"/>
  <c r="I167" i="3"/>
  <c r="H167" i="3"/>
  <c r="H175" i="3"/>
  <c r="J175" i="3"/>
  <c r="I175" i="3"/>
  <c r="H85" i="3" l="1"/>
  <c r="H123" i="3"/>
  <c r="K303" i="3"/>
  <c r="K307" i="3"/>
  <c r="K305" i="3"/>
  <c r="L123" i="3"/>
  <c r="L299" i="3"/>
  <c r="H342" i="3"/>
  <c r="K310" i="3"/>
  <c r="H299" i="3"/>
  <c r="K318" i="3"/>
  <c r="K317" i="3"/>
  <c r="K309" i="3"/>
  <c r="K314" i="3"/>
  <c r="K316" i="3"/>
  <c r="H182" i="3"/>
  <c r="K312" i="3"/>
  <c r="K306" i="3"/>
  <c r="K308" i="3"/>
  <c r="K313" i="3"/>
  <c r="K304" i="3"/>
  <c r="K315" i="3"/>
  <c r="H137" i="3"/>
  <c r="K302" i="3"/>
  <c r="K311" i="3"/>
  <c r="P108" i="3"/>
  <c r="K380" i="3"/>
  <c r="K413" i="3"/>
  <c r="K389" i="3"/>
  <c r="K465" i="3"/>
  <c r="K220" i="3"/>
  <c r="K334" i="3"/>
  <c r="P121" i="3"/>
  <c r="K21" i="3"/>
  <c r="K519" i="3"/>
  <c r="K192" i="3"/>
  <c r="K29" i="3"/>
  <c r="K376" i="3"/>
  <c r="K367" i="3"/>
  <c r="K135" i="3"/>
  <c r="K378" i="3"/>
  <c r="K372" i="3"/>
  <c r="K229" i="3"/>
  <c r="J356" i="3"/>
  <c r="K466" i="3"/>
  <c r="P109" i="3"/>
  <c r="K232" i="3"/>
  <c r="K393" i="3"/>
  <c r="K95" i="3"/>
  <c r="K285" i="3"/>
  <c r="K407" i="3"/>
  <c r="L182" i="3"/>
  <c r="P106" i="3"/>
  <c r="K156" i="3"/>
  <c r="K385" i="3"/>
  <c r="K159" i="3"/>
  <c r="P452" i="3"/>
  <c r="K177" i="3"/>
  <c r="K324" i="3"/>
  <c r="K204" i="3"/>
  <c r="K213" i="3"/>
  <c r="K339" i="3"/>
  <c r="K251" i="3"/>
  <c r="K172" i="3"/>
  <c r="K238" i="3"/>
  <c r="K476" i="3"/>
  <c r="K97" i="3"/>
  <c r="K224" i="3"/>
  <c r="K326" i="3"/>
  <c r="K323" i="3"/>
  <c r="L505" i="3"/>
  <c r="P104" i="3"/>
  <c r="K185" i="3"/>
  <c r="K474" i="3"/>
  <c r="O101" i="3"/>
  <c r="K189" i="3"/>
  <c r="K294" i="3"/>
  <c r="K81" i="3"/>
  <c r="K341" i="3"/>
  <c r="K329" i="3"/>
  <c r="K335" i="3"/>
  <c r="L286" i="3"/>
  <c r="K23" i="3"/>
  <c r="K24" i="3"/>
  <c r="K520" i="3"/>
  <c r="K370" i="3"/>
  <c r="K226" i="3"/>
  <c r="K202" i="3"/>
  <c r="K28" i="3"/>
  <c r="I123" i="3"/>
  <c r="K368" i="3"/>
  <c r="K325" i="3"/>
  <c r="K412" i="3"/>
  <c r="K168" i="3"/>
  <c r="K280" i="3"/>
  <c r="K142" i="3"/>
  <c r="K395" i="3"/>
  <c r="K275" i="3"/>
  <c r="K200" i="3"/>
  <c r="K74" i="3"/>
  <c r="K363" i="3"/>
  <c r="K208" i="3"/>
  <c r="K327" i="3"/>
  <c r="K30" i="3"/>
  <c r="K162" i="3"/>
  <c r="Q439" i="3"/>
  <c r="K508" i="3"/>
  <c r="K173" i="3"/>
  <c r="K408" i="3"/>
  <c r="L342" i="3"/>
  <c r="Q101" i="3"/>
  <c r="K241" i="3"/>
  <c r="K390" i="3"/>
  <c r="K130" i="3"/>
  <c r="K278" i="3"/>
  <c r="L164" i="3"/>
  <c r="K352" i="3"/>
  <c r="K516" i="3"/>
  <c r="K134" i="3"/>
  <c r="K230" i="3"/>
  <c r="K281" i="3"/>
  <c r="K406" i="3"/>
  <c r="P118" i="3"/>
  <c r="K361" i="3"/>
  <c r="K364" i="3"/>
  <c r="K207" i="3"/>
  <c r="I505" i="3"/>
  <c r="K359" i="3"/>
  <c r="K88" i="3"/>
  <c r="K279" i="3"/>
  <c r="L150" i="3"/>
  <c r="K276" i="3"/>
  <c r="P451" i="3"/>
  <c r="K293" i="3"/>
  <c r="K381" i="3"/>
  <c r="K362" i="3"/>
  <c r="K290" i="3"/>
  <c r="K383" i="3"/>
  <c r="K459" i="3"/>
  <c r="K295" i="3"/>
  <c r="K252" i="3"/>
  <c r="L454" i="3"/>
  <c r="P105" i="3"/>
  <c r="K186" i="3"/>
  <c r="K482" i="3"/>
  <c r="K330" i="3"/>
  <c r="N130" i="3"/>
  <c r="M130" i="3"/>
  <c r="O130" i="3"/>
  <c r="S452" i="3"/>
  <c r="R452" i="3"/>
  <c r="T452" i="3"/>
  <c r="N201" i="3"/>
  <c r="O201" i="3"/>
  <c r="M201" i="3"/>
  <c r="M206" i="3"/>
  <c r="O206" i="3"/>
  <c r="N206" i="3"/>
  <c r="M212" i="3"/>
  <c r="O212" i="3"/>
  <c r="N212" i="3"/>
  <c r="N507" i="3"/>
  <c r="M507" i="3"/>
  <c r="N514" i="3"/>
  <c r="O514" i="3"/>
  <c r="M514" i="3"/>
  <c r="P525" i="3"/>
  <c r="O93" i="3"/>
  <c r="N93" i="3"/>
  <c r="M93" i="3"/>
  <c r="O351" i="3"/>
  <c r="N351" i="3"/>
  <c r="M351" i="3"/>
  <c r="J70" i="3"/>
  <c r="O464" i="3"/>
  <c r="N464" i="3"/>
  <c r="M464" i="3"/>
  <c r="M418" i="3"/>
  <c r="O418" i="3"/>
  <c r="N418" i="3"/>
  <c r="O420" i="3"/>
  <c r="M420" i="3"/>
  <c r="N420" i="3"/>
  <c r="N82" i="3"/>
  <c r="M82" i="3"/>
  <c r="O82" i="3"/>
  <c r="O439" i="3"/>
  <c r="O294" i="3"/>
  <c r="M294" i="3"/>
  <c r="N294" i="3"/>
  <c r="O186" i="3"/>
  <c r="M186" i="3"/>
  <c r="N186" i="3"/>
  <c r="R107" i="3"/>
  <c r="T107" i="3"/>
  <c r="S107" i="3"/>
  <c r="R120" i="3"/>
  <c r="T120" i="3"/>
  <c r="S120" i="3"/>
  <c r="M28" i="3"/>
  <c r="N28" i="3"/>
  <c r="O28" i="3"/>
  <c r="M181" i="3"/>
  <c r="O181" i="3"/>
  <c r="N181" i="3"/>
  <c r="P524" i="3"/>
  <c r="M321" i="3"/>
  <c r="N321" i="3"/>
  <c r="N140" i="3"/>
  <c r="O140" i="3"/>
  <c r="M140" i="3"/>
  <c r="H235" i="3"/>
  <c r="K237" i="3"/>
  <c r="J319" i="3"/>
  <c r="P523" i="3"/>
  <c r="N229" i="3"/>
  <c r="O229" i="3"/>
  <c r="M229" i="3"/>
  <c r="N230" i="3"/>
  <c r="O230" i="3"/>
  <c r="M230" i="3"/>
  <c r="K139" i="3"/>
  <c r="M316" i="3"/>
  <c r="N316" i="3"/>
  <c r="O316" i="3"/>
  <c r="N314" i="3"/>
  <c r="M314" i="3"/>
  <c r="O314" i="3"/>
  <c r="N281" i="3"/>
  <c r="O281" i="3"/>
  <c r="M281" i="3"/>
  <c r="O283" i="3"/>
  <c r="N283" i="3"/>
  <c r="M283" i="3"/>
  <c r="M382" i="3"/>
  <c r="O382" i="3"/>
  <c r="N382" i="3"/>
  <c r="M376" i="3"/>
  <c r="O376" i="3"/>
  <c r="N376" i="3"/>
  <c r="O385" i="3"/>
  <c r="N385" i="3"/>
  <c r="M385" i="3"/>
  <c r="N375" i="3"/>
  <c r="M475" i="3"/>
  <c r="N475" i="3"/>
  <c r="O475" i="3"/>
  <c r="N474" i="3"/>
  <c r="O474" i="3"/>
  <c r="M474" i="3"/>
  <c r="O367" i="3"/>
  <c r="N367" i="3"/>
  <c r="M367" i="3"/>
  <c r="N358" i="3"/>
  <c r="M358" i="3"/>
  <c r="O370" i="3"/>
  <c r="M370" i="3"/>
  <c r="N370" i="3"/>
  <c r="N364" i="3"/>
  <c r="M364" i="3"/>
  <c r="O364" i="3"/>
  <c r="J299" i="3"/>
  <c r="K152" i="3"/>
  <c r="H150" i="3"/>
  <c r="N251" i="3"/>
  <c r="M251" i="3"/>
  <c r="O251" i="3"/>
  <c r="N238" i="3"/>
  <c r="O238" i="3"/>
  <c r="M238" i="3"/>
  <c r="O239" i="3"/>
  <c r="M239" i="3"/>
  <c r="N239" i="3"/>
  <c r="Q290" i="3"/>
  <c r="Q298" i="3"/>
  <c r="Q292" i="3"/>
  <c r="Q297" i="3"/>
  <c r="Q293" i="3"/>
  <c r="Q296" i="3"/>
  <c r="Q294" i="3"/>
  <c r="Q288" i="3"/>
  <c r="Q291" i="3"/>
  <c r="Q295" i="3"/>
  <c r="Q289" i="3"/>
  <c r="J164" i="3"/>
  <c r="K228" i="3"/>
  <c r="K221" i="3"/>
  <c r="N131" i="3"/>
  <c r="O131" i="3"/>
  <c r="M131" i="3"/>
  <c r="M127" i="3"/>
  <c r="O127" i="3"/>
  <c r="N127" i="3"/>
  <c r="M126" i="3"/>
  <c r="O126" i="3"/>
  <c r="N126" i="3"/>
  <c r="I85" i="3"/>
  <c r="K242" i="3"/>
  <c r="K240" i="3"/>
  <c r="K328" i="3"/>
  <c r="S442" i="3"/>
  <c r="T442" i="3"/>
  <c r="R442" i="3"/>
  <c r="S449" i="3"/>
  <c r="R449" i="3"/>
  <c r="T449" i="3"/>
  <c r="R441" i="3"/>
  <c r="T441" i="3"/>
  <c r="S441" i="3"/>
  <c r="R447" i="3"/>
  <c r="S447" i="3"/>
  <c r="T447" i="3"/>
  <c r="K76" i="3"/>
  <c r="O202" i="3"/>
  <c r="N202" i="3"/>
  <c r="M202" i="3"/>
  <c r="N199" i="3"/>
  <c r="M199" i="3"/>
  <c r="O199" i="3"/>
  <c r="N211" i="3"/>
  <c r="M211" i="3"/>
  <c r="O211" i="3"/>
  <c r="M197" i="3"/>
  <c r="N197" i="3"/>
  <c r="O197" i="3"/>
  <c r="M209" i="3"/>
  <c r="O209" i="3"/>
  <c r="N209" i="3"/>
  <c r="N518" i="3"/>
  <c r="O518" i="3"/>
  <c r="M518" i="3"/>
  <c r="O515" i="3"/>
  <c r="N515" i="3"/>
  <c r="M515" i="3"/>
  <c r="M512" i="3"/>
  <c r="N512" i="3"/>
  <c r="O512" i="3"/>
  <c r="M509" i="3"/>
  <c r="O509" i="3"/>
  <c r="N509" i="3"/>
  <c r="P122" i="3"/>
  <c r="P120" i="3"/>
  <c r="P111" i="3"/>
  <c r="K157" i="3"/>
  <c r="J150" i="3"/>
  <c r="Q318" i="3"/>
  <c r="Q302" i="3"/>
  <c r="Q309" i="3"/>
  <c r="Q314" i="3"/>
  <c r="Q313" i="3"/>
  <c r="Q307" i="3"/>
  <c r="Q317" i="3"/>
  <c r="Q308" i="3"/>
  <c r="Q303" i="3"/>
  <c r="Q301" i="3"/>
  <c r="R301" i="3" s="1"/>
  <c r="Q316" i="3"/>
  <c r="Q306" i="3"/>
  <c r="Q304" i="3"/>
  <c r="Q310" i="3"/>
  <c r="Q312" i="3"/>
  <c r="Q315" i="3"/>
  <c r="Q311" i="3"/>
  <c r="Q305" i="3"/>
  <c r="K191" i="3"/>
  <c r="K27" i="3"/>
  <c r="J123" i="3"/>
  <c r="K132" i="3"/>
  <c r="K384" i="3"/>
  <c r="K484" i="3"/>
  <c r="K473" i="3"/>
  <c r="K349" i="3"/>
  <c r="K346" i="3"/>
  <c r="P442" i="3"/>
  <c r="K469" i="3"/>
  <c r="K456" i="3"/>
  <c r="H454" i="3"/>
  <c r="M97" i="3"/>
  <c r="N97" i="3"/>
  <c r="O97" i="3"/>
  <c r="O92" i="3"/>
  <c r="N92" i="3"/>
  <c r="M92" i="3"/>
  <c r="O88" i="3"/>
  <c r="N88" i="3"/>
  <c r="M88" i="3"/>
  <c r="M91" i="3"/>
  <c r="N91" i="3"/>
  <c r="O91" i="3"/>
  <c r="K355" i="3"/>
  <c r="K174" i="3"/>
  <c r="K181" i="3"/>
  <c r="K234" i="3"/>
  <c r="Q186" i="3"/>
  <c r="Q189" i="3"/>
  <c r="Q188" i="3"/>
  <c r="Q190" i="3"/>
  <c r="Q193" i="3"/>
  <c r="Q191" i="3"/>
  <c r="Q185" i="3"/>
  <c r="Q187" i="3"/>
  <c r="Q192" i="3"/>
  <c r="Q184" i="3"/>
  <c r="K99" i="3"/>
  <c r="K100" i="3"/>
  <c r="Q478" i="3"/>
  <c r="Q482" i="3"/>
  <c r="Q484" i="3"/>
  <c r="Q483" i="3"/>
  <c r="Q472" i="3"/>
  <c r="Q479" i="3"/>
  <c r="Q475" i="3"/>
  <c r="Q474" i="3"/>
  <c r="Q476" i="3"/>
  <c r="Q477" i="3"/>
  <c r="Q485" i="3"/>
  <c r="Q480" i="3"/>
  <c r="Q473" i="3"/>
  <c r="Q481" i="3"/>
  <c r="N348" i="3"/>
  <c r="O348" i="3"/>
  <c r="M348" i="3"/>
  <c r="M355" i="3"/>
  <c r="O355" i="3"/>
  <c r="N355" i="3"/>
  <c r="N353" i="3"/>
  <c r="M353" i="3"/>
  <c r="O353" i="3"/>
  <c r="K244" i="3"/>
  <c r="K417" i="3"/>
  <c r="K410" i="3"/>
  <c r="K420" i="3"/>
  <c r="Q363" i="3"/>
  <c r="Q364" i="3"/>
  <c r="Q366" i="3"/>
  <c r="Q365" i="3"/>
  <c r="Q359" i="3"/>
  <c r="Q362" i="3"/>
  <c r="Q369" i="3"/>
  <c r="Q360" i="3"/>
  <c r="Q358" i="3"/>
  <c r="Q370" i="3"/>
  <c r="Q361" i="3"/>
  <c r="Q367" i="3"/>
  <c r="Q371" i="3"/>
  <c r="Q372" i="3"/>
  <c r="Q368" i="3"/>
  <c r="K78" i="3"/>
  <c r="H70" i="3"/>
  <c r="K72" i="3"/>
  <c r="O465" i="3"/>
  <c r="M465" i="3"/>
  <c r="N465" i="3"/>
  <c r="N457" i="3"/>
  <c r="O457" i="3"/>
  <c r="M457" i="3"/>
  <c r="M461" i="3"/>
  <c r="N461" i="3"/>
  <c r="O461" i="3"/>
  <c r="K296" i="3"/>
  <c r="N154" i="3"/>
  <c r="M154" i="3"/>
  <c r="O154" i="3"/>
  <c r="N161" i="3"/>
  <c r="O161" i="3"/>
  <c r="M161" i="3"/>
  <c r="O163" i="3"/>
  <c r="N163" i="3"/>
  <c r="M163" i="3"/>
  <c r="M399" i="3"/>
  <c r="N399" i="3"/>
  <c r="N414" i="3"/>
  <c r="O414" i="3"/>
  <c r="M414" i="3"/>
  <c r="M416" i="3"/>
  <c r="O416" i="3"/>
  <c r="N416" i="3"/>
  <c r="N404" i="3"/>
  <c r="O404" i="3"/>
  <c r="M404" i="3"/>
  <c r="N402" i="3"/>
  <c r="O402" i="3"/>
  <c r="O407" i="3"/>
  <c r="M407" i="3"/>
  <c r="N407" i="3"/>
  <c r="Q174" i="3"/>
  <c r="Q166" i="3"/>
  <c r="Q178" i="3"/>
  <c r="Q176" i="3"/>
  <c r="Q170" i="3"/>
  <c r="Q175" i="3"/>
  <c r="Q169" i="3"/>
  <c r="Q168" i="3"/>
  <c r="Q180" i="3"/>
  <c r="Q181" i="3"/>
  <c r="Q171" i="3"/>
  <c r="Q177" i="3"/>
  <c r="Q167" i="3"/>
  <c r="Q179" i="3"/>
  <c r="Q172" i="3"/>
  <c r="Q173" i="3"/>
  <c r="K148" i="3"/>
  <c r="K141" i="3"/>
  <c r="K212" i="3"/>
  <c r="O80" i="3"/>
  <c r="M80" i="3"/>
  <c r="N80" i="3"/>
  <c r="N79" i="3"/>
  <c r="O79" i="3"/>
  <c r="M79" i="3"/>
  <c r="N76" i="3"/>
  <c r="M76" i="3"/>
  <c r="O76" i="3"/>
  <c r="I17" i="3"/>
  <c r="K125" i="3"/>
  <c r="K512" i="3"/>
  <c r="I373" i="3"/>
  <c r="K386" i="3"/>
  <c r="K379" i="3"/>
  <c r="K485" i="3"/>
  <c r="K344" i="3"/>
  <c r="P449" i="3"/>
  <c r="N439" i="3"/>
  <c r="K371" i="3"/>
  <c r="K458" i="3"/>
  <c r="N291" i="3"/>
  <c r="M291" i="3"/>
  <c r="O291" i="3"/>
  <c r="N298" i="3"/>
  <c r="M298" i="3"/>
  <c r="O298" i="3"/>
  <c r="K231" i="3"/>
  <c r="O184" i="3"/>
  <c r="N184" i="3"/>
  <c r="M184" i="3"/>
  <c r="O192" i="3"/>
  <c r="N192" i="3"/>
  <c r="M192" i="3"/>
  <c r="M189" i="3"/>
  <c r="N189" i="3"/>
  <c r="O189" i="3"/>
  <c r="R115" i="3"/>
  <c r="T115" i="3"/>
  <c r="S115" i="3"/>
  <c r="S114" i="3"/>
  <c r="T114" i="3"/>
  <c r="R114" i="3"/>
  <c r="R111" i="3"/>
  <c r="S111" i="3"/>
  <c r="T111" i="3"/>
  <c r="R121" i="3"/>
  <c r="T121" i="3"/>
  <c r="S121" i="3"/>
  <c r="S117" i="3"/>
  <c r="T117" i="3"/>
  <c r="R117" i="3"/>
  <c r="K331" i="3"/>
  <c r="K402" i="3"/>
  <c r="K409" i="3"/>
  <c r="K75" i="3"/>
  <c r="K80" i="3"/>
  <c r="Q400" i="3"/>
  <c r="Q407" i="3"/>
  <c r="Q402" i="3"/>
  <c r="R402" i="3" s="1"/>
  <c r="Q411" i="3"/>
  <c r="Q408" i="3"/>
  <c r="Q415" i="3"/>
  <c r="Q404" i="3"/>
  <c r="Q413" i="3"/>
  <c r="Q403" i="3"/>
  <c r="Q401" i="3"/>
  <c r="Q416" i="3"/>
  <c r="Q409" i="3"/>
  <c r="Q420" i="3"/>
  <c r="Q419" i="3"/>
  <c r="Q410" i="3"/>
  <c r="Q417" i="3"/>
  <c r="Q399" i="3"/>
  <c r="Q418" i="3"/>
  <c r="Q412" i="3"/>
  <c r="Q406" i="3"/>
  <c r="Q414" i="3"/>
  <c r="Q405" i="3"/>
  <c r="O20" i="3"/>
  <c r="M20" i="3"/>
  <c r="N20" i="3"/>
  <c r="N26" i="3"/>
  <c r="O26" i="3"/>
  <c r="M26" i="3"/>
  <c r="N21" i="3"/>
  <c r="O21" i="3"/>
  <c r="M21" i="3"/>
  <c r="O179" i="3"/>
  <c r="N179" i="3"/>
  <c r="M179" i="3"/>
  <c r="O167" i="3"/>
  <c r="N167" i="3"/>
  <c r="M167" i="3"/>
  <c r="N169" i="3"/>
  <c r="M169" i="3"/>
  <c r="O169" i="3"/>
  <c r="N166" i="3"/>
  <c r="M166" i="3"/>
  <c r="K146" i="3"/>
  <c r="J17" i="3"/>
  <c r="K388" i="3"/>
  <c r="N332" i="3"/>
  <c r="M332" i="3"/>
  <c r="O332" i="3"/>
  <c r="N335" i="3"/>
  <c r="O335" i="3"/>
  <c r="M335" i="3"/>
  <c r="O334" i="3"/>
  <c r="M334" i="3"/>
  <c r="N334" i="3"/>
  <c r="O323" i="3"/>
  <c r="M323" i="3"/>
  <c r="N323" i="3"/>
  <c r="O336" i="3"/>
  <c r="N336" i="3"/>
  <c r="M336" i="3"/>
  <c r="K468" i="3"/>
  <c r="K219" i="3"/>
  <c r="K98" i="3"/>
  <c r="M139" i="3"/>
  <c r="L137" i="3"/>
  <c r="N139" i="3"/>
  <c r="N141" i="3"/>
  <c r="O141" i="3"/>
  <c r="M141" i="3"/>
  <c r="M145" i="3"/>
  <c r="O145" i="3"/>
  <c r="N145" i="3"/>
  <c r="K337" i="3"/>
  <c r="K415" i="3"/>
  <c r="K400" i="3"/>
  <c r="K83" i="3"/>
  <c r="Q209" i="3"/>
  <c r="Q212" i="3"/>
  <c r="Q197" i="3"/>
  <c r="Q207" i="3"/>
  <c r="Q213" i="3"/>
  <c r="Q214" i="3"/>
  <c r="Q203" i="3"/>
  <c r="Q208" i="3"/>
  <c r="Q211" i="3"/>
  <c r="Q200" i="3"/>
  <c r="Q205" i="3"/>
  <c r="Q198" i="3"/>
  <c r="Q201" i="3"/>
  <c r="Q202" i="3"/>
  <c r="Q206" i="3"/>
  <c r="Q196" i="3"/>
  <c r="Q204" i="3"/>
  <c r="Q210" i="3"/>
  <c r="Q199" i="3"/>
  <c r="K101" i="3"/>
  <c r="N222" i="3"/>
  <c r="O222" i="3"/>
  <c r="M222" i="3"/>
  <c r="M217" i="3"/>
  <c r="N217" i="3"/>
  <c r="N231" i="3"/>
  <c r="O231" i="3"/>
  <c r="M231" i="3"/>
  <c r="M219" i="3"/>
  <c r="O219" i="3"/>
  <c r="N219" i="3"/>
  <c r="O223" i="3"/>
  <c r="N223" i="3"/>
  <c r="M223" i="3"/>
  <c r="K158" i="3"/>
  <c r="I137" i="3"/>
  <c r="O317" i="3"/>
  <c r="M317" i="3"/>
  <c r="N317" i="3"/>
  <c r="M309" i="3"/>
  <c r="O309" i="3"/>
  <c r="N309" i="3"/>
  <c r="N313" i="3"/>
  <c r="M313" i="3"/>
  <c r="O313" i="3"/>
  <c r="O312" i="3"/>
  <c r="N312" i="3"/>
  <c r="M312" i="3"/>
  <c r="J194" i="3"/>
  <c r="K199" i="3"/>
  <c r="K25" i="3"/>
  <c r="K128" i="3"/>
  <c r="M285" i="3"/>
  <c r="O285" i="3"/>
  <c r="N285" i="3"/>
  <c r="M277" i="3"/>
  <c r="O277" i="3"/>
  <c r="N277" i="3"/>
  <c r="N282" i="3"/>
  <c r="O282" i="3"/>
  <c r="M282" i="3"/>
  <c r="K472" i="3"/>
  <c r="H470" i="3"/>
  <c r="J215" i="3"/>
  <c r="Q131" i="3"/>
  <c r="Q126" i="3"/>
  <c r="Q130" i="3"/>
  <c r="Q125" i="3"/>
  <c r="R125" i="3" s="1"/>
  <c r="Q134" i="3"/>
  <c r="Q135" i="3"/>
  <c r="Q132" i="3"/>
  <c r="Q133" i="3"/>
  <c r="Q136" i="3"/>
  <c r="Q129" i="3"/>
  <c r="Q127" i="3"/>
  <c r="Q128" i="3"/>
  <c r="M379" i="3"/>
  <c r="O379" i="3"/>
  <c r="N379" i="3"/>
  <c r="O381" i="3"/>
  <c r="M381" i="3"/>
  <c r="N381" i="3"/>
  <c r="N390" i="3"/>
  <c r="M390" i="3"/>
  <c r="O390" i="3"/>
  <c r="M386" i="3"/>
  <c r="O386" i="3"/>
  <c r="N386" i="3"/>
  <c r="M389" i="3"/>
  <c r="N389" i="3"/>
  <c r="O389" i="3"/>
  <c r="L470" i="3"/>
  <c r="O477" i="3"/>
  <c r="M477" i="3"/>
  <c r="N477" i="3"/>
  <c r="O483" i="3"/>
  <c r="M483" i="3"/>
  <c r="N483" i="3"/>
  <c r="O484" i="3"/>
  <c r="M484" i="3"/>
  <c r="N484" i="3"/>
  <c r="K249" i="3"/>
  <c r="K405" i="3"/>
  <c r="O361" i="3"/>
  <c r="N361" i="3"/>
  <c r="M361" i="3"/>
  <c r="M368" i="3"/>
  <c r="O368" i="3"/>
  <c r="N368" i="3"/>
  <c r="O362" i="3"/>
  <c r="M362" i="3"/>
  <c r="N362" i="3"/>
  <c r="O363" i="3"/>
  <c r="N363" i="3"/>
  <c r="M363" i="3"/>
  <c r="Q468" i="3"/>
  <c r="Q464" i="3"/>
  <c r="Q461" i="3"/>
  <c r="Q457" i="3"/>
  <c r="Q459" i="3"/>
  <c r="Q463" i="3"/>
  <c r="Q469" i="3"/>
  <c r="Q466" i="3"/>
  <c r="Q465" i="3"/>
  <c r="Q467" i="3"/>
  <c r="Q458" i="3"/>
  <c r="Q460" i="3"/>
  <c r="Q462" i="3"/>
  <c r="Q456" i="3"/>
  <c r="J286" i="3"/>
  <c r="I150" i="3"/>
  <c r="K131" i="3"/>
  <c r="K394" i="3"/>
  <c r="N245" i="3"/>
  <c r="M245" i="3"/>
  <c r="O245" i="3"/>
  <c r="M244" i="3"/>
  <c r="O244" i="3"/>
  <c r="N244" i="3"/>
  <c r="O247" i="3"/>
  <c r="N247" i="3"/>
  <c r="M247" i="3"/>
  <c r="N249" i="3"/>
  <c r="M249" i="3"/>
  <c r="O249" i="3"/>
  <c r="K366" i="3"/>
  <c r="S446" i="3"/>
  <c r="T446" i="3"/>
  <c r="R446" i="3"/>
  <c r="N95" i="3"/>
  <c r="M95" i="3"/>
  <c r="O95" i="3"/>
  <c r="O352" i="3"/>
  <c r="N352" i="3"/>
  <c r="M459" i="3"/>
  <c r="N459" i="3"/>
  <c r="O459" i="3"/>
  <c r="M158" i="3"/>
  <c r="N158" i="3"/>
  <c r="O158" i="3"/>
  <c r="O413" i="3"/>
  <c r="M413" i="3"/>
  <c r="N413" i="3"/>
  <c r="N74" i="3"/>
  <c r="O74" i="3"/>
  <c r="M74" i="3"/>
  <c r="N289" i="3"/>
  <c r="M289" i="3"/>
  <c r="N170" i="3"/>
  <c r="O170" i="3"/>
  <c r="M170" i="3"/>
  <c r="M329" i="3"/>
  <c r="O329" i="3"/>
  <c r="N329" i="3"/>
  <c r="K166" i="3"/>
  <c r="H164" i="3"/>
  <c r="O147" i="3"/>
  <c r="M147" i="3"/>
  <c r="N147" i="3"/>
  <c r="N241" i="3"/>
  <c r="O241" i="3"/>
  <c r="M241" i="3"/>
  <c r="K175" i="3"/>
  <c r="N129" i="3"/>
  <c r="O129" i="3"/>
  <c r="M129" i="3"/>
  <c r="K87" i="3"/>
  <c r="S523" i="3"/>
  <c r="R523" i="3"/>
  <c r="R448" i="3"/>
  <c r="S448" i="3"/>
  <c r="T448" i="3"/>
  <c r="N207" i="3"/>
  <c r="M207" i="3"/>
  <c r="O207" i="3"/>
  <c r="N510" i="3"/>
  <c r="M510" i="3"/>
  <c r="O510" i="3"/>
  <c r="N101" i="3"/>
  <c r="K153" i="3"/>
  <c r="K515" i="3"/>
  <c r="I454" i="3"/>
  <c r="M100" i="3"/>
  <c r="O100" i="3"/>
  <c r="N100" i="3"/>
  <c r="N94" i="3"/>
  <c r="O94" i="3"/>
  <c r="M94" i="3"/>
  <c r="M90" i="3"/>
  <c r="N90" i="3"/>
  <c r="O90" i="3"/>
  <c r="K170" i="3"/>
  <c r="K91" i="3"/>
  <c r="K283" i="3"/>
  <c r="O344" i="3"/>
  <c r="N344" i="3"/>
  <c r="M344" i="3"/>
  <c r="M346" i="3"/>
  <c r="O346" i="3"/>
  <c r="N346" i="3"/>
  <c r="M345" i="3"/>
  <c r="O345" i="3"/>
  <c r="N345" i="3"/>
  <c r="K239" i="3"/>
  <c r="K404" i="3"/>
  <c r="K79" i="3"/>
  <c r="I70" i="3"/>
  <c r="N462" i="3"/>
  <c r="O462" i="3"/>
  <c r="M462" i="3"/>
  <c r="M466" i="3"/>
  <c r="O466" i="3"/>
  <c r="N466" i="3"/>
  <c r="N467" i="3"/>
  <c r="M467" i="3"/>
  <c r="O467" i="3"/>
  <c r="N469" i="3"/>
  <c r="M469" i="3"/>
  <c r="O469" i="3"/>
  <c r="O155" i="3"/>
  <c r="M155" i="3"/>
  <c r="N155" i="3"/>
  <c r="O156" i="3"/>
  <c r="N156" i="3"/>
  <c r="M156" i="3"/>
  <c r="O159" i="3"/>
  <c r="M159" i="3"/>
  <c r="N159" i="3"/>
  <c r="M408" i="3"/>
  <c r="O408" i="3"/>
  <c r="N408" i="3"/>
  <c r="M409" i="3"/>
  <c r="O409" i="3"/>
  <c r="N409" i="3"/>
  <c r="N401" i="3"/>
  <c r="M401" i="3"/>
  <c r="O401" i="3"/>
  <c r="M400" i="3"/>
  <c r="N400" i="3"/>
  <c r="O400" i="3"/>
  <c r="M419" i="3"/>
  <c r="N419" i="3"/>
  <c r="O419" i="3"/>
  <c r="Q29" i="3"/>
  <c r="Q20" i="3"/>
  <c r="Q22" i="3"/>
  <c r="Q23" i="3"/>
  <c r="Q27" i="3"/>
  <c r="Q19" i="3"/>
  <c r="Q21" i="3"/>
  <c r="Q26" i="3"/>
  <c r="Q24" i="3"/>
  <c r="Q25" i="3"/>
  <c r="Q28" i="3"/>
  <c r="Q30" i="3"/>
  <c r="P113" i="3"/>
  <c r="K161" i="3"/>
  <c r="O83" i="3"/>
  <c r="N83" i="3"/>
  <c r="M83" i="3"/>
  <c r="O78" i="3"/>
  <c r="N78" i="3"/>
  <c r="M78" i="3"/>
  <c r="M75" i="3"/>
  <c r="O75" i="3"/>
  <c r="N75" i="3"/>
  <c r="K518" i="3"/>
  <c r="K375" i="3"/>
  <c r="H373" i="3"/>
  <c r="K475" i="3"/>
  <c r="K347" i="3"/>
  <c r="Q246" i="3"/>
  <c r="Q249" i="3"/>
  <c r="Q238" i="3"/>
  <c r="Q239" i="3"/>
  <c r="Q242" i="3"/>
  <c r="Q252" i="3"/>
  <c r="Q248" i="3"/>
  <c r="Q245" i="3"/>
  <c r="Q240" i="3"/>
  <c r="Q243" i="3"/>
  <c r="Q241" i="3"/>
  <c r="Q244" i="3"/>
  <c r="Q250" i="3"/>
  <c r="Q251" i="3"/>
  <c r="Q247" i="3"/>
  <c r="Q237" i="3"/>
  <c r="P443" i="3"/>
  <c r="M296" i="3"/>
  <c r="O296" i="3"/>
  <c r="N296" i="3"/>
  <c r="O292" i="3"/>
  <c r="N292" i="3"/>
  <c r="M292" i="3"/>
  <c r="M293" i="3"/>
  <c r="O293" i="3"/>
  <c r="N293" i="3"/>
  <c r="K180" i="3"/>
  <c r="K233" i="3"/>
  <c r="M191" i="3"/>
  <c r="O191" i="3"/>
  <c r="N191" i="3"/>
  <c r="M193" i="3"/>
  <c r="N193" i="3"/>
  <c r="O193" i="3"/>
  <c r="O188" i="3"/>
  <c r="N188" i="3"/>
  <c r="M188" i="3"/>
  <c r="K282" i="3"/>
  <c r="R118" i="3"/>
  <c r="S118" i="3"/>
  <c r="T118" i="3"/>
  <c r="R122" i="3"/>
  <c r="S122" i="3"/>
  <c r="T122" i="3"/>
  <c r="R103" i="3"/>
  <c r="T103" i="3"/>
  <c r="S103" i="3"/>
  <c r="R109" i="3"/>
  <c r="T109" i="3"/>
  <c r="S109" i="3"/>
  <c r="R112" i="3"/>
  <c r="T112" i="3"/>
  <c r="S112" i="3"/>
  <c r="Q349" i="3"/>
  <c r="Q353" i="3"/>
  <c r="Q354" i="3"/>
  <c r="Q345" i="3"/>
  <c r="Q347" i="3"/>
  <c r="Q351" i="3"/>
  <c r="Q346" i="3"/>
  <c r="Q355" i="3"/>
  <c r="Q350" i="3"/>
  <c r="Q352" i="3"/>
  <c r="Q348" i="3"/>
  <c r="Q344" i="3"/>
  <c r="Q160" i="3"/>
  <c r="Q153" i="3"/>
  <c r="Q156" i="3"/>
  <c r="Q159" i="3"/>
  <c r="Q161" i="3"/>
  <c r="Q163" i="3"/>
  <c r="Q157" i="3"/>
  <c r="Q158" i="3"/>
  <c r="Q162" i="3"/>
  <c r="Q154" i="3"/>
  <c r="Q152" i="3"/>
  <c r="Q155" i="3"/>
  <c r="O30" i="3"/>
  <c r="N30" i="3"/>
  <c r="M30" i="3"/>
  <c r="M27" i="3"/>
  <c r="N27" i="3"/>
  <c r="O27" i="3"/>
  <c r="M23" i="3"/>
  <c r="N23" i="3"/>
  <c r="O23" i="3"/>
  <c r="M173" i="3"/>
  <c r="O173" i="3"/>
  <c r="N173" i="3"/>
  <c r="N180" i="3"/>
  <c r="M180" i="3"/>
  <c r="O180" i="3"/>
  <c r="N168" i="3"/>
  <c r="M168" i="3"/>
  <c r="O168" i="3"/>
  <c r="M176" i="3"/>
  <c r="O176" i="3"/>
  <c r="N176" i="3"/>
  <c r="P117" i="3"/>
  <c r="K160" i="3"/>
  <c r="K144" i="3"/>
  <c r="K187" i="3"/>
  <c r="K22" i="3"/>
  <c r="K20" i="3"/>
  <c r="K509" i="3"/>
  <c r="K377" i="3"/>
  <c r="K477" i="3"/>
  <c r="K348" i="3"/>
  <c r="N340" i="3"/>
  <c r="O340" i="3"/>
  <c r="M340" i="3"/>
  <c r="N333" i="3"/>
  <c r="M333" i="3"/>
  <c r="O333" i="3"/>
  <c r="M326" i="3"/>
  <c r="O326" i="3"/>
  <c r="N326" i="3"/>
  <c r="M337" i="3"/>
  <c r="O337" i="3"/>
  <c r="N337" i="3"/>
  <c r="N322" i="3"/>
  <c r="O322" i="3"/>
  <c r="M322" i="3"/>
  <c r="K369" i="3"/>
  <c r="K457" i="3"/>
  <c r="Q91" i="3"/>
  <c r="R91" i="3" s="1"/>
  <c r="Q100" i="3"/>
  <c r="Q88" i="3"/>
  <c r="Q95" i="3"/>
  <c r="Q92" i="3"/>
  <c r="Q99" i="3"/>
  <c r="Q97" i="3"/>
  <c r="Q96" i="3"/>
  <c r="Q89" i="3"/>
  <c r="Q90" i="3"/>
  <c r="Q98" i="3"/>
  <c r="Q93" i="3"/>
  <c r="Q87" i="3"/>
  <c r="Q94" i="3"/>
  <c r="K178" i="3"/>
  <c r="K223" i="3"/>
  <c r="K90" i="3"/>
  <c r="K89" i="3"/>
  <c r="M148" i="3"/>
  <c r="N148" i="3"/>
  <c r="O148" i="3"/>
  <c r="M149" i="3"/>
  <c r="O149" i="3"/>
  <c r="N149" i="3"/>
  <c r="K246" i="3"/>
  <c r="K248" i="3"/>
  <c r="K250" i="3"/>
  <c r="K322" i="3"/>
  <c r="K336" i="3"/>
  <c r="K292" i="3"/>
  <c r="Q509" i="3"/>
  <c r="Q512" i="3"/>
  <c r="Q520" i="3"/>
  <c r="Q513" i="3"/>
  <c r="Q514" i="3"/>
  <c r="Q508" i="3"/>
  <c r="Q517" i="3"/>
  <c r="Q507" i="3"/>
  <c r="Q516" i="3"/>
  <c r="Q515" i="3"/>
  <c r="Q518" i="3"/>
  <c r="Q510" i="3"/>
  <c r="Q511" i="3"/>
  <c r="Q519" i="3"/>
  <c r="P119" i="3"/>
  <c r="N232" i="3"/>
  <c r="O232" i="3"/>
  <c r="M232" i="3"/>
  <c r="O224" i="3"/>
  <c r="N224" i="3"/>
  <c r="M224" i="3"/>
  <c r="O234" i="3"/>
  <c r="M234" i="3"/>
  <c r="N234" i="3"/>
  <c r="M218" i="3"/>
  <c r="O218" i="3"/>
  <c r="N218" i="3"/>
  <c r="M228" i="3"/>
  <c r="O228" i="3"/>
  <c r="N228" i="3"/>
  <c r="K163" i="3"/>
  <c r="K145" i="3"/>
  <c r="N305" i="3"/>
  <c r="O305" i="3"/>
  <c r="M305" i="3"/>
  <c r="M311" i="3"/>
  <c r="N311" i="3"/>
  <c r="O311" i="3"/>
  <c r="O308" i="3"/>
  <c r="N308" i="3"/>
  <c r="M308" i="3"/>
  <c r="N301" i="3"/>
  <c r="O310" i="3"/>
  <c r="N310" i="3"/>
  <c r="M310" i="3"/>
  <c r="R525" i="3"/>
  <c r="S525" i="3"/>
  <c r="K197" i="3"/>
  <c r="K133" i="3"/>
  <c r="K511" i="3"/>
  <c r="L272" i="3"/>
  <c r="M276" i="3"/>
  <c r="N276" i="3"/>
  <c r="O276" i="3"/>
  <c r="O275" i="3"/>
  <c r="N275" i="3"/>
  <c r="M275" i="3"/>
  <c r="O278" i="3"/>
  <c r="N278" i="3"/>
  <c r="M278" i="3"/>
  <c r="I470" i="3"/>
  <c r="K350" i="3"/>
  <c r="P445" i="3"/>
  <c r="P446" i="3"/>
  <c r="K467" i="3"/>
  <c r="K225" i="3"/>
  <c r="L373" i="3"/>
  <c r="M391" i="3"/>
  <c r="O391" i="3"/>
  <c r="N391" i="3"/>
  <c r="M396" i="3"/>
  <c r="O396" i="3"/>
  <c r="N396" i="3"/>
  <c r="M378" i="3"/>
  <c r="O378" i="3"/>
  <c r="N378" i="3"/>
  <c r="M388" i="3"/>
  <c r="N388" i="3"/>
  <c r="O388" i="3"/>
  <c r="O394" i="3"/>
  <c r="M394" i="3"/>
  <c r="N394" i="3"/>
  <c r="O473" i="3"/>
  <c r="M473" i="3"/>
  <c r="N473" i="3"/>
  <c r="M479" i="3"/>
  <c r="O479" i="3"/>
  <c r="N479" i="3"/>
  <c r="M472" i="3"/>
  <c r="N472" i="3"/>
  <c r="M482" i="3"/>
  <c r="N482" i="3"/>
  <c r="O482" i="3"/>
  <c r="L356" i="3"/>
  <c r="M359" i="3"/>
  <c r="N359" i="3"/>
  <c r="O359" i="3"/>
  <c r="M369" i="3"/>
  <c r="O369" i="3"/>
  <c r="N369" i="3"/>
  <c r="M366" i="3"/>
  <c r="N366" i="3"/>
  <c r="O366" i="3"/>
  <c r="K288" i="3"/>
  <c r="H286" i="3"/>
  <c r="K439" i="3"/>
  <c r="P110" i="3"/>
  <c r="K147" i="3"/>
  <c r="K188" i="3"/>
  <c r="K203" i="3"/>
  <c r="K136" i="3"/>
  <c r="K510" i="3"/>
  <c r="L235" i="3"/>
  <c r="M237" i="3"/>
  <c r="N237" i="3"/>
  <c r="O242" i="3"/>
  <c r="N242" i="3"/>
  <c r="M242" i="3"/>
  <c r="M252" i="3"/>
  <c r="O252" i="3"/>
  <c r="N252" i="3"/>
  <c r="O246" i="3"/>
  <c r="N246" i="3"/>
  <c r="M246" i="3"/>
  <c r="P453" i="3"/>
  <c r="K461" i="3"/>
  <c r="N125" i="3"/>
  <c r="M125" i="3"/>
  <c r="N128" i="3"/>
  <c r="M128" i="3"/>
  <c r="O128" i="3"/>
  <c r="S443" i="3"/>
  <c r="R443" i="3"/>
  <c r="T443" i="3"/>
  <c r="N196" i="3"/>
  <c r="O205" i="3"/>
  <c r="N205" i="3"/>
  <c r="M205" i="3"/>
  <c r="O519" i="3"/>
  <c r="N519" i="3"/>
  <c r="M519" i="3"/>
  <c r="N87" i="3"/>
  <c r="M87" i="3"/>
  <c r="O87" i="3"/>
  <c r="L85" i="3"/>
  <c r="O89" i="3"/>
  <c r="N89" i="3"/>
  <c r="M89" i="3"/>
  <c r="J182" i="3"/>
  <c r="Q143" i="3"/>
  <c r="Q142" i="3"/>
  <c r="Q141" i="3"/>
  <c r="Q146" i="3"/>
  <c r="Q140" i="3"/>
  <c r="Q145" i="3"/>
  <c r="Q139" i="3"/>
  <c r="Q144" i="3"/>
  <c r="Q149" i="3"/>
  <c r="Q147" i="3"/>
  <c r="Q148" i="3"/>
  <c r="N349" i="3"/>
  <c r="M349" i="3"/>
  <c r="O349" i="3"/>
  <c r="M456" i="3"/>
  <c r="N456" i="3"/>
  <c r="N152" i="3"/>
  <c r="M152" i="3"/>
  <c r="N160" i="3"/>
  <c r="M160" i="3"/>
  <c r="O160" i="3"/>
  <c r="O406" i="3"/>
  <c r="N406" i="3"/>
  <c r="M406" i="3"/>
  <c r="O410" i="3"/>
  <c r="N410" i="3"/>
  <c r="M410" i="3"/>
  <c r="M415" i="3"/>
  <c r="N415" i="3"/>
  <c r="O415" i="3"/>
  <c r="M73" i="3"/>
  <c r="N73" i="3"/>
  <c r="O73" i="3"/>
  <c r="N84" i="3"/>
  <c r="O84" i="3"/>
  <c r="M84" i="3"/>
  <c r="J342" i="3"/>
  <c r="M290" i="3"/>
  <c r="O290" i="3"/>
  <c r="N290" i="3"/>
  <c r="M190" i="3"/>
  <c r="N190" i="3"/>
  <c r="O190" i="3"/>
  <c r="S116" i="3"/>
  <c r="T116" i="3"/>
  <c r="R116" i="3"/>
  <c r="R104" i="3"/>
  <c r="T104" i="3"/>
  <c r="S104" i="3"/>
  <c r="R119" i="3"/>
  <c r="T119" i="3"/>
  <c r="S119" i="3"/>
  <c r="I299" i="3"/>
  <c r="N25" i="3"/>
  <c r="O25" i="3"/>
  <c r="M25" i="3"/>
  <c r="M29" i="3"/>
  <c r="N29" i="3"/>
  <c r="O29" i="3"/>
  <c r="M171" i="3"/>
  <c r="N171" i="3"/>
  <c r="O171" i="3"/>
  <c r="O178" i="3"/>
  <c r="N178" i="3"/>
  <c r="M178" i="3"/>
  <c r="O327" i="3"/>
  <c r="N327" i="3"/>
  <c r="M327" i="3"/>
  <c r="M324" i="3"/>
  <c r="N324" i="3"/>
  <c r="O324" i="3"/>
  <c r="N325" i="3"/>
  <c r="O325" i="3"/>
  <c r="M325" i="3"/>
  <c r="N328" i="3"/>
  <c r="M328" i="3"/>
  <c r="O328" i="3"/>
  <c r="O142" i="3"/>
  <c r="N142" i="3"/>
  <c r="M142" i="3"/>
  <c r="I319" i="3"/>
  <c r="J397" i="3"/>
  <c r="N225" i="3"/>
  <c r="O225" i="3"/>
  <c r="M225" i="3"/>
  <c r="M227" i="3"/>
  <c r="N227" i="3"/>
  <c r="O227" i="3"/>
  <c r="O306" i="3"/>
  <c r="M306" i="3"/>
  <c r="N306" i="3"/>
  <c r="M315" i="3"/>
  <c r="N315" i="3"/>
  <c r="O315" i="3"/>
  <c r="Q80" i="3"/>
  <c r="Q79" i="3"/>
  <c r="Q77" i="3"/>
  <c r="Q73" i="3"/>
  <c r="Q74" i="3"/>
  <c r="Q83" i="3"/>
  <c r="Q76" i="3"/>
  <c r="Q72" i="3"/>
  <c r="Q82" i="3"/>
  <c r="Q84" i="3"/>
  <c r="Q81" i="3"/>
  <c r="Q78" i="3"/>
  <c r="Q75" i="3"/>
  <c r="O284" i="3"/>
  <c r="N284" i="3"/>
  <c r="M284" i="3"/>
  <c r="I356" i="3"/>
  <c r="M380" i="3"/>
  <c r="O380" i="3"/>
  <c r="N380" i="3"/>
  <c r="M393" i="3"/>
  <c r="O393" i="3"/>
  <c r="N393" i="3"/>
  <c r="O476" i="3"/>
  <c r="M476" i="3"/>
  <c r="N476" i="3"/>
  <c r="K217" i="3"/>
  <c r="H215" i="3"/>
  <c r="N132" i="3"/>
  <c r="M132" i="3"/>
  <c r="O132" i="3"/>
  <c r="O135" i="3"/>
  <c r="N135" i="3"/>
  <c r="M135" i="3"/>
  <c r="I272" i="3"/>
  <c r="R445" i="3"/>
  <c r="T445" i="3"/>
  <c r="S445" i="3"/>
  <c r="R450" i="3"/>
  <c r="T450" i="3"/>
  <c r="S450" i="3"/>
  <c r="I397" i="3"/>
  <c r="K77" i="3"/>
  <c r="K298" i="3"/>
  <c r="L194" i="3"/>
  <c r="O203" i="3"/>
  <c r="M203" i="3"/>
  <c r="N203" i="3"/>
  <c r="O198" i="3"/>
  <c r="N198" i="3"/>
  <c r="M198" i="3"/>
  <c r="N200" i="3"/>
  <c r="M200" i="3"/>
  <c r="O200" i="3"/>
  <c r="N516" i="3"/>
  <c r="O516" i="3"/>
  <c r="M516" i="3"/>
  <c r="M517" i="3"/>
  <c r="O517" i="3"/>
  <c r="N517" i="3"/>
  <c r="M520" i="3"/>
  <c r="O520" i="3"/>
  <c r="N520" i="3"/>
  <c r="J137" i="3"/>
  <c r="K196" i="3"/>
  <c r="H194" i="3"/>
  <c r="K479" i="3"/>
  <c r="K167" i="3"/>
  <c r="K169" i="3"/>
  <c r="O133" i="3"/>
  <c r="N133" i="3"/>
  <c r="M133" i="3"/>
  <c r="O136" i="3"/>
  <c r="N136" i="3"/>
  <c r="M136" i="3"/>
  <c r="M134" i="3"/>
  <c r="O134" i="3"/>
  <c r="N134" i="3"/>
  <c r="K94" i="3"/>
  <c r="K96" i="3"/>
  <c r="J85" i="3"/>
  <c r="K284" i="3"/>
  <c r="K274" i="3"/>
  <c r="H272" i="3"/>
  <c r="J235" i="3"/>
  <c r="K245" i="3"/>
  <c r="K333" i="3"/>
  <c r="R451" i="3"/>
  <c r="T451" i="3"/>
  <c r="S451" i="3"/>
  <c r="T444" i="3"/>
  <c r="R444" i="3"/>
  <c r="S444" i="3"/>
  <c r="T453" i="3"/>
  <c r="R453" i="3"/>
  <c r="S453" i="3"/>
  <c r="K403" i="3"/>
  <c r="K401" i="3"/>
  <c r="K416" i="3"/>
  <c r="H397" i="3"/>
  <c r="K399" i="3"/>
  <c r="K73" i="3"/>
  <c r="K297" i="3"/>
  <c r="M210" i="3"/>
  <c r="N210" i="3"/>
  <c r="O210" i="3"/>
  <c r="N208" i="3"/>
  <c r="M208" i="3"/>
  <c r="O208" i="3"/>
  <c r="O204" i="3"/>
  <c r="N204" i="3"/>
  <c r="M204" i="3"/>
  <c r="N214" i="3"/>
  <c r="O214" i="3"/>
  <c r="M214" i="3"/>
  <c r="O213" i="3"/>
  <c r="N213" i="3"/>
  <c r="M213" i="3"/>
  <c r="M511" i="3"/>
  <c r="O511" i="3"/>
  <c r="N511" i="3"/>
  <c r="N508" i="3"/>
  <c r="M508" i="3"/>
  <c r="O508" i="3"/>
  <c r="O513" i="3"/>
  <c r="N513" i="3"/>
  <c r="M513" i="3"/>
  <c r="P103" i="3"/>
  <c r="M101" i="3"/>
  <c r="Q220" i="3"/>
  <c r="Q234" i="3"/>
  <c r="Q231" i="3"/>
  <c r="Q224" i="3"/>
  <c r="Q223" i="3"/>
  <c r="Q230" i="3"/>
  <c r="Q225" i="3"/>
  <c r="Q233" i="3"/>
  <c r="Q219" i="3"/>
  <c r="Q229" i="3"/>
  <c r="Q226" i="3"/>
  <c r="Q221" i="3"/>
  <c r="Q228" i="3"/>
  <c r="Q218" i="3"/>
  <c r="Q232" i="3"/>
  <c r="Q217" i="3"/>
  <c r="R217" i="3" s="1"/>
  <c r="Q227" i="3"/>
  <c r="Q222" i="3"/>
  <c r="K140" i="3"/>
  <c r="K193" i="3"/>
  <c r="K190" i="3"/>
  <c r="K209" i="3"/>
  <c r="K205" i="3"/>
  <c r="K198" i="3"/>
  <c r="I194" i="3"/>
  <c r="K126" i="3"/>
  <c r="K514" i="3"/>
  <c r="K507" i="3"/>
  <c r="H505" i="3"/>
  <c r="Q278" i="3"/>
  <c r="Q282" i="3"/>
  <c r="Q280" i="3"/>
  <c r="Q284" i="3"/>
  <c r="Q275" i="3"/>
  <c r="Q277" i="3"/>
  <c r="Q285" i="3"/>
  <c r="Q281" i="3"/>
  <c r="Q274" i="3"/>
  <c r="R274" i="3" s="1"/>
  <c r="Q283" i="3"/>
  <c r="Q279" i="3"/>
  <c r="Q276" i="3"/>
  <c r="K392" i="3"/>
  <c r="K396" i="3"/>
  <c r="J470" i="3"/>
  <c r="P448" i="3"/>
  <c r="K365" i="3"/>
  <c r="K462" i="3"/>
  <c r="N99" i="3"/>
  <c r="M99" i="3"/>
  <c r="O99" i="3"/>
  <c r="M98" i="3"/>
  <c r="N98" i="3"/>
  <c r="O98" i="3"/>
  <c r="M96" i="3"/>
  <c r="N96" i="3"/>
  <c r="O96" i="3"/>
  <c r="S522" i="3"/>
  <c r="R522" i="3"/>
  <c r="K184" i="3"/>
  <c r="I182" i="3"/>
  <c r="K483" i="3"/>
  <c r="P447" i="3"/>
  <c r="K171" i="3"/>
  <c r="K218" i="3"/>
  <c r="K277" i="3"/>
  <c r="Q389" i="3"/>
  <c r="Q378" i="3"/>
  <c r="Q388" i="3"/>
  <c r="Q384" i="3"/>
  <c r="Q394" i="3"/>
  <c r="Q383" i="3"/>
  <c r="Q386" i="3"/>
  <c r="Q375" i="3"/>
  <c r="Q380" i="3"/>
  <c r="Q395" i="3"/>
  <c r="Q393" i="3"/>
  <c r="Q381" i="3"/>
  <c r="Q391" i="3"/>
  <c r="Q377" i="3"/>
  <c r="Q387" i="3"/>
  <c r="Q390" i="3"/>
  <c r="Q379" i="3"/>
  <c r="Q376" i="3"/>
  <c r="Q385" i="3"/>
  <c r="Q392" i="3"/>
  <c r="Q396" i="3"/>
  <c r="Q382" i="3"/>
  <c r="N350" i="3"/>
  <c r="M350" i="3"/>
  <c r="O350" i="3"/>
  <c r="O354" i="3"/>
  <c r="N354" i="3"/>
  <c r="M354" i="3"/>
  <c r="M347" i="3"/>
  <c r="N347" i="3"/>
  <c r="O347" i="3"/>
  <c r="K243" i="3"/>
  <c r="K338" i="3"/>
  <c r="K411" i="3"/>
  <c r="O460" i="3"/>
  <c r="N460" i="3"/>
  <c r="M460" i="3"/>
  <c r="N458" i="3"/>
  <c r="O458" i="3"/>
  <c r="M458" i="3"/>
  <c r="M463" i="3"/>
  <c r="O463" i="3"/>
  <c r="N463" i="3"/>
  <c r="N468" i="3"/>
  <c r="O468" i="3"/>
  <c r="M468" i="3"/>
  <c r="O162" i="3"/>
  <c r="N162" i="3"/>
  <c r="M162" i="3"/>
  <c r="M153" i="3"/>
  <c r="N153" i="3"/>
  <c r="O153" i="3"/>
  <c r="O157" i="3"/>
  <c r="M157" i="3"/>
  <c r="N157" i="3"/>
  <c r="L397" i="3"/>
  <c r="O405" i="3"/>
  <c r="N405" i="3"/>
  <c r="M405" i="3"/>
  <c r="O412" i="3"/>
  <c r="M412" i="3"/>
  <c r="N412" i="3"/>
  <c r="N417" i="3"/>
  <c r="M417" i="3"/>
  <c r="O417" i="3"/>
  <c r="O411" i="3"/>
  <c r="N411" i="3"/>
  <c r="M411" i="3"/>
  <c r="O403" i="3"/>
  <c r="N403" i="3"/>
  <c r="M403" i="3"/>
  <c r="P112" i="3"/>
  <c r="K155" i="3"/>
  <c r="K149" i="3"/>
  <c r="R524" i="3"/>
  <c r="S524" i="3"/>
  <c r="K201" i="3"/>
  <c r="N81" i="3"/>
  <c r="M81" i="3"/>
  <c r="O81" i="3"/>
  <c r="O77" i="3"/>
  <c r="M77" i="3"/>
  <c r="N77" i="3"/>
  <c r="L70" i="3"/>
  <c r="M72" i="3"/>
  <c r="N72" i="3"/>
  <c r="O72" i="3"/>
  <c r="K26" i="3"/>
  <c r="K127" i="3"/>
  <c r="K517" i="3"/>
  <c r="K345" i="3"/>
  <c r="I342" i="3"/>
  <c r="Q328" i="3"/>
  <c r="Q338" i="3"/>
  <c r="Q321" i="3"/>
  <c r="Q332" i="3"/>
  <c r="Q335" i="3"/>
  <c r="Q340" i="3"/>
  <c r="Q324" i="3"/>
  <c r="Q341" i="3"/>
  <c r="Q337" i="3"/>
  <c r="Q331" i="3"/>
  <c r="Q327" i="3"/>
  <c r="Q336" i="3"/>
  <c r="Q329" i="3"/>
  <c r="Q333" i="3"/>
  <c r="Q325" i="3"/>
  <c r="Q323" i="3"/>
  <c r="Q339" i="3"/>
  <c r="Q322" i="3"/>
  <c r="Q326" i="3"/>
  <c r="Q330" i="3"/>
  <c r="Q334" i="3"/>
  <c r="M439" i="3"/>
  <c r="P441" i="3"/>
  <c r="K360" i="3"/>
  <c r="K463" i="3"/>
  <c r="N295" i="3"/>
  <c r="O295" i="3"/>
  <c r="M295" i="3"/>
  <c r="N297" i="3"/>
  <c r="M297" i="3"/>
  <c r="O297" i="3"/>
  <c r="N288" i="3"/>
  <c r="M288" i="3"/>
  <c r="K179" i="3"/>
  <c r="O187" i="3"/>
  <c r="N187" i="3"/>
  <c r="M185" i="3"/>
  <c r="N185" i="3"/>
  <c r="O185" i="3"/>
  <c r="K93" i="3"/>
  <c r="K92" i="3"/>
  <c r="J272" i="3"/>
  <c r="T106" i="3"/>
  <c r="R106" i="3"/>
  <c r="S106" i="3"/>
  <c r="S113" i="3"/>
  <c r="T113" i="3"/>
  <c r="R113" i="3"/>
  <c r="S108" i="3"/>
  <c r="T108" i="3"/>
  <c r="R108" i="3"/>
  <c r="R105" i="3"/>
  <c r="T105" i="3"/>
  <c r="S105" i="3"/>
  <c r="R110" i="3"/>
  <c r="T110" i="3"/>
  <c r="S110" i="3"/>
  <c r="K291" i="3"/>
  <c r="L17" i="3"/>
  <c r="M24" i="3"/>
  <c r="N24" i="3"/>
  <c r="O24" i="3"/>
  <c r="N19" i="3"/>
  <c r="M19" i="3"/>
  <c r="M22" i="3"/>
  <c r="O22" i="3"/>
  <c r="N22" i="3"/>
  <c r="O172" i="3"/>
  <c r="N172" i="3"/>
  <c r="M172" i="3"/>
  <c r="M177" i="3"/>
  <c r="O177" i="3"/>
  <c r="N177" i="3"/>
  <c r="O175" i="3"/>
  <c r="N175" i="3"/>
  <c r="M175" i="3"/>
  <c r="O174" i="3"/>
  <c r="M174" i="3"/>
  <c r="N174" i="3"/>
  <c r="P115" i="3"/>
  <c r="K129" i="3"/>
  <c r="K480" i="3"/>
  <c r="K353" i="3"/>
  <c r="L319" i="3"/>
  <c r="M338" i="3"/>
  <c r="O338" i="3"/>
  <c r="N338" i="3"/>
  <c r="N339" i="3"/>
  <c r="M339" i="3"/>
  <c r="O339" i="3"/>
  <c r="M330" i="3"/>
  <c r="O330" i="3"/>
  <c r="N330" i="3"/>
  <c r="O341" i="3"/>
  <c r="M341" i="3"/>
  <c r="N341" i="3"/>
  <c r="N331" i="3"/>
  <c r="M331" i="3"/>
  <c r="O331" i="3"/>
  <c r="J454" i="3"/>
  <c r="I164" i="3"/>
  <c r="K222" i="3"/>
  <c r="K227" i="3"/>
  <c r="O143" i="3"/>
  <c r="M143" i="3"/>
  <c r="N143" i="3"/>
  <c r="M146" i="3"/>
  <c r="O146" i="3"/>
  <c r="N146" i="3"/>
  <c r="M144" i="3"/>
  <c r="N144" i="3"/>
  <c r="O144" i="3"/>
  <c r="I235" i="3"/>
  <c r="K321" i="3"/>
  <c r="H319" i="3"/>
  <c r="K340" i="3"/>
  <c r="K414" i="3"/>
  <c r="K418" i="3"/>
  <c r="K82" i="3"/>
  <c r="K289" i="3"/>
  <c r="P114" i="3"/>
  <c r="L215" i="3"/>
  <c r="N221" i="3"/>
  <c r="M221" i="3"/>
  <c r="O221" i="3"/>
  <c r="M226" i="3"/>
  <c r="N226" i="3"/>
  <c r="O226" i="3"/>
  <c r="O233" i="3"/>
  <c r="M233" i="3"/>
  <c r="N233" i="3"/>
  <c r="N220" i="3"/>
  <c r="M220" i="3"/>
  <c r="O220" i="3"/>
  <c r="K154" i="3"/>
  <c r="K143" i="3"/>
  <c r="O304" i="3"/>
  <c r="N304" i="3"/>
  <c r="M304" i="3"/>
  <c r="M303" i="3"/>
  <c r="N303" i="3"/>
  <c r="O303" i="3"/>
  <c r="N307" i="3"/>
  <c r="M307" i="3"/>
  <c r="O307" i="3"/>
  <c r="O302" i="3"/>
  <c r="M302" i="3"/>
  <c r="N302" i="3"/>
  <c r="O318" i="3"/>
  <c r="N318" i="3"/>
  <c r="M318" i="3"/>
  <c r="K214" i="3"/>
  <c r="K211" i="3"/>
  <c r="K513" i="3"/>
  <c r="J505" i="3"/>
  <c r="P522" i="3"/>
  <c r="N279" i="3"/>
  <c r="M279" i="3"/>
  <c r="O279" i="3"/>
  <c r="N274" i="3"/>
  <c r="M280" i="3"/>
  <c r="N280" i="3"/>
  <c r="O280" i="3"/>
  <c r="K387" i="3"/>
  <c r="J373" i="3"/>
  <c r="K391" i="3"/>
  <c r="K478" i="3"/>
  <c r="K481" i="3"/>
  <c r="K354" i="3"/>
  <c r="K351" i="3"/>
  <c r="P450" i="3"/>
  <c r="P444" i="3"/>
  <c r="H356" i="3"/>
  <c r="K358" i="3"/>
  <c r="K464" i="3"/>
  <c r="K460" i="3"/>
  <c r="K176" i="3"/>
  <c r="I215" i="3"/>
  <c r="N377" i="3"/>
  <c r="O377" i="3"/>
  <c r="M377" i="3"/>
  <c r="M395" i="3"/>
  <c r="N395" i="3"/>
  <c r="O395" i="3"/>
  <c r="N392" i="3"/>
  <c r="O392" i="3"/>
  <c r="M392" i="3"/>
  <c r="M384" i="3"/>
  <c r="N384" i="3"/>
  <c r="O384" i="3"/>
  <c r="O387" i="3"/>
  <c r="M387" i="3"/>
  <c r="N387" i="3"/>
  <c r="O383" i="3"/>
  <c r="N383" i="3"/>
  <c r="M383" i="3"/>
  <c r="M481" i="3"/>
  <c r="N481" i="3"/>
  <c r="O481" i="3"/>
  <c r="O480" i="3"/>
  <c r="M480" i="3"/>
  <c r="N480" i="3"/>
  <c r="O485" i="3"/>
  <c r="M485" i="3"/>
  <c r="N485" i="3"/>
  <c r="M478" i="3"/>
  <c r="N478" i="3"/>
  <c r="O478" i="3"/>
  <c r="K247" i="3"/>
  <c r="K332" i="3"/>
  <c r="K419" i="3"/>
  <c r="M372" i="3"/>
  <c r="O372" i="3"/>
  <c r="N372" i="3"/>
  <c r="O371" i="3"/>
  <c r="N371" i="3"/>
  <c r="M371" i="3"/>
  <c r="M365" i="3"/>
  <c r="O365" i="3"/>
  <c r="N365" i="3"/>
  <c r="M360" i="3"/>
  <c r="N360" i="3"/>
  <c r="O360" i="3"/>
  <c r="K84" i="3"/>
  <c r="I286" i="3"/>
  <c r="P116" i="3"/>
  <c r="P107" i="3"/>
  <c r="K206" i="3"/>
  <c r="K210" i="3"/>
  <c r="K19" i="3"/>
  <c r="H17" i="3"/>
  <c r="K382" i="3"/>
  <c r="O240" i="3"/>
  <c r="M240" i="3"/>
  <c r="N240" i="3"/>
  <c r="O243" i="3"/>
  <c r="N243" i="3"/>
  <c r="M243" i="3"/>
  <c r="N250" i="3"/>
  <c r="M250" i="3"/>
  <c r="O250" i="3"/>
  <c r="N248" i="3"/>
  <c r="M248" i="3"/>
  <c r="O248" i="3"/>
  <c r="M299" i="3" l="1"/>
  <c r="M194" i="3"/>
  <c r="M123" i="3"/>
  <c r="M272" i="3"/>
  <c r="K342" i="3"/>
  <c r="K299" i="3"/>
  <c r="M137" i="3"/>
  <c r="Q299" i="3"/>
  <c r="K137" i="3"/>
  <c r="K182" i="3"/>
  <c r="Q123" i="3"/>
  <c r="P383" i="3"/>
  <c r="P297" i="3"/>
  <c r="P131" i="3"/>
  <c r="P289" i="3"/>
  <c r="Q272" i="3"/>
  <c r="Q215" i="3"/>
  <c r="P419" i="3"/>
  <c r="P370" i="3"/>
  <c r="P475" i="3"/>
  <c r="P514" i="3"/>
  <c r="P367" i="3"/>
  <c r="P140" i="3"/>
  <c r="U452" i="3"/>
  <c r="P93" i="3"/>
  <c r="P77" i="3"/>
  <c r="Q235" i="3"/>
  <c r="P468" i="3"/>
  <c r="P192" i="3"/>
  <c r="P414" i="3"/>
  <c r="P339" i="3"/>
  <c r="P214" i="3"/>
  <c r="P27" i="3"/>
  <c r="P179" i="3"/>
  <c r="P170" i="3"/>
  <c r="P247" i="3"/>
  <c r="P141" i="3"/>
  <c r="P360" i="3"/>
  <c r="P481" i="3"/>
  <c r="Q286" i="3"/>
  <c r="Q373" i="3"/>
  <c r="Q164" i="3"/>
  <c r="P229" i="3"/>
  <c r="Q397" i="3"/>
  <c r="P312" i="3"/>
  <c r="P457" i="3"/>
  <c r="P250" i="3"/>
  <c r="P371" i="3"/>
  <c r="P377" i="3"/>
  <c r="P146" i="3"/>
  <c r="P341" i="3"/>
  <c r="P177" i="3"/>
  <c r="P295" i="3"/>
  <c r="P208" i="3"/>
  <c r="P171" i="3"/>
  <c r="P290" i="3"/>
  <c r="P305" i="3"/>
  <c r="P252" i="3"/>
  <c r="P359" i="3"/>
  <c r="O470" i="3"/>
  <c r="P396" i="3"/>
  <c r="P224" i="3"/>
  <c r="P277" i="3"/>
  <c r="P167" i="3"/>
  <c r="P202" i="3"/>
  <c r="K319" i="3"/>
  <c r="P132" i="3"/>
  <c r="P463" i="3"/>
  <c r="P210" i="3"/>
  <c r="P142" i="3"/>
  <c r="P327" i="3"/>
  <c r="P25" i="3"/>
  <c r="P242" i="3"/>
  <c r="P386" i="3"/>
  <c r="P480" i="3"/>
  <c r="P245" i="3"/>
  <c r="P220" i="3"/>
  <c r="N17" i="3"/>
  <c r="U108" i="3"/>
  <c r="N286" i="3"/>
  <c r="P513" i="3"/>
  <c r="Q85" i="3"/>
  <c r="P186" i="3"/>
  <c r="P201" i="3"/>
  <c r="P126" i="3"/>
  <c r="P89" i="3"/>
  <c r="P329" i="3"/>
  <c r="P145" i="3"/>
  <c r="P416" i="3"/>
  <c r="P465" i="3"/>
  <c r="P330" i="3"/>
  <c r="P376" i="3"/>
  <c r="K17" i="3"/>
  <c r="P482" i="3"/>
  <c r="P219" i="3"/>
  <c r="U115" i="3"/>
  <c r="N70" i="3"/>
  <c r="P98" i="3"/>
  <c r="O505" i="3"/>
  <c r="P204" i="3"/>
  <c r="P328" i="3"/>
  <c r="P278" i="3"/>
  <c r="P477" i="3"/>
  <c r="P381" i="3"/>
  <c r="P231" i="3"/>
  <c r="P92" i="3"/>
  <c r="U110" i="3"/>
  <c r="P212" i="3"/>
  <c r="P28" i="3"/>
  <c r="P172" i="3"/>
  <c r="K286" i="3"/>
  <c r="P517" i="3"/>
  <c r="P135" i="3"/>
  <c r="O85" i="3"/>
  <c r="U443" i="3"/>
  <c r="P149" i="3"/>
  <c r="P322" i="3"/>
  <c r="P340" i="3"/>
  <c r="P95" i="3"/>
  <c r="P402" i="3"/>
  <c r="P211" i="3"/>
  <c r="U447" i="3"/>
  <c r="P230" i="3"/>
  <c r="P351" i="3"/>
  <c r="P516" i="3"/>
  <c r="P275" i="3"/>
  <c r="P311" i="3"/>
  <c r="U112" i="3"/>
  <c r="U118" i="3"/>
  <c r="S337" i="3"/>
  <c r="T337" i="3"/>
  <c r="R337" i="3"/>
  <c r="T388" i="3"/>
  <c r="R388" i="3"/>
  <c r="S388" i="3"/>
  <c r="T278" i="3"/>
  <c r="R278" i="3"/>
  <c r="S278" i="3"/>
  <c r="T232" i="3"/>
  <c r="S232" i="3"/>
  <c r="R232" i="3"/>
  <c r="S74" i="3"/>
  <c r="R74" i="3"/>
  <c r="T74" i="3"/>
  <c r="R139" i="3"/>
  <c r="S139" i="3"/>
  <c r="T511" i="3"/>
  <c r="R511" i="3"/>
  <c r="S511" i="3"/>
  <c r="R162" i="3"/>
  <c r="S162" i="3"/>
  <c r="T162" i="3"/>
  <c r="S101" i="3"/>
  <c r="R242" i="3"/>
  <c r="S242" i="3"/>
  <c r="T242" i="3"/>
  <c r="T30" i="3"/>
  <c r="S30" i="3"/>
  <c r="R30" i="3"/>
  <c r="R456" i="3"/>
  <c r="S456" i="3"/>
  <c r="R127" i="3"/>
  <c r="T127" i="3"/>
  <c r="S127" i="3"/>
  <c r="T210" i="3"/>
  <c r="R210" i="3"/>
  <c r="S210" i="3"/>
  <c r="S200" i="3"/>
  <c r="R200" i="3"/>
  <c r="T200" i="3"/>
  <c r="R212" i="3"/>
  <c r="S212" i="3"/>
  <c r="T212" i="3"/>
  <c r="N137" i="3"/>
  <c r="P166" i="3"/>
  <c r="M164" i="3"/>
  <c r="R412" i="3"/>
  <c r="S412" i="3"/>
  <c r="T412" i="3"/>
  <c r="S410" i="3"/>
  <c r="T410" i="3"/>
  <c r="R410" i="3"/>
  <c r="T416" i="3"/>
  <c r="R416" i="3"/>
  <c r="S416" i="3"/>
  <c r="T404" i="3"/>
  <c r="R404" i="3"/>
  <c r="S404" i="3"/>
  <c r="S402" i="3"/>
  <c r="T402" i="3"/>
  <c r="N182" i="3"/>
  <c r="S167" i="3"/>
  <c r="T167" i="3"/>
  <c r="R167" i="3"/>
  <c r="S180" i="3"/>
  <c r="T180" i="3"/>
  <c r="R180" i="3"/>
  <c r="R170" i="3"/>
  <c r="T170" i="3"/>
  <c r="S170" i="3"/>
  <c r="T174" i="3"/>
  <c r="R174" i="3"/>
  <c r="S174" i="3"/>
  <c r="N397" i="3"/>
  <c r="T371" i="3"/>
  <c r="S371" i="3"/>
  <c r="R371" i="3"/>
  <c r="S358" i="3"/>
  <c r="R358" i="3"/>
  <c r="R359" i="3"/>
  <c r="S359" i="3"/>
  <c r="T359" i="3"/>
  <c r="R363" i="3"/>
  <c r="S363" i="3"/>
  <c r="T363" i="3"/>
  <c r="T480" i="3"/>
  <c r="R480" i="3"/>
  <c r="S480" i="3"/>
  <c r="S474" i="3"/>
  <c r="T474" i="3"/>
  <c r="R474" i="3"/>
  <c r="T483" i="3"/>
  <c r="S483" i="3"/>
  <c r="R483" i="3"/>
  <c r="S192" i="3"/>
  <c r="T192" i="3"/>
  <c r="R192" i="3"/>
  <c r="R193" i="3"/>
  <c r="T193" i="3"/>
  <c r="S193" i="3"/>
  <c r="T186" i="3"/>
  <c r="R186" i="3"/>
  <c r="S186" i="3"/>
  <c r="K454" i="3"/>
  <c r="S315" i="3"/>
  <c r="R315" i="3"/>
  <c r="T315" i="3"/>
  <c r="T306" i="3"/>
  <c r="S306" i="3"/>
  <c r="R306" i="3"/>
  <c r="T308" i="3"/>
  <c r="S308" i="3"/>
  <c r="R308" i="3"/>
  <c r="S314" i="3"/>
  <c r="R314" i="3"/>
  <c r="T314" i="3"/>
  <c r="O194" i="3"/>
  <c r="S288" i="3"/>
  <c r="R288" i="3"/>
  <c r="R297" i="3"/>
  <c r="S297" i="3"/>
  <c r="T297" i="3"/>
  <c r="O235" i="3"/>
  <c r="P321" i="3"/>
  <c r="M319" i="3"/>
  <c r="P507" i="3"/>
  <c r="M505" i="3"/>
  <c r="R339" i="3"/>
  <c r="T339" i="3"/>
  <c r="S339" i="3"/>
  <c r="S335" i="3"/>
  <c r="R335" i="3"/>
  <c r="T335" i="3"/>
  <c r="S385" i="3"/>
  <c r="T385" i="3"/>
  <c r="R385" i="3"/>
  <c r="R393" i="3"/>
  <c r="T393" i="3"/>
  <c r="S393" i="3"/>
  <c r="S274" i="3"/>
  <c r="T225" i="3"/>
  <c r="R225" i="3"/>
  <c r="S225" i="3"/>
  <c r="T231" i="3"/>
  <c r="R231" i="3"/>
  <c r="S231" i="3"/>
  <c r="T82" i="3"/>
  <c r="R82" i="3"/>
  <c r="S82" i="3"/>
  <c r="P456" i="3"/>
  <c r="M454" i="3"/>
  <c r="R514" i="3"/>
  <c r="T514" i="3"/>
  <c r="S514" i="3"/>
  <c r="T97" i="3"/>
  <c r="S97" i="3"/>
  <c r="R97" i="3"/>
  <c r="Q150" i="3"/>
  <c r="T160" i="3"/>
  <c r="S160" i="3"/>
  <c r="R160" i="3"/>
  <c r="T351" i="3"/>
  <c r="R351" i="3"/>
  <c r="S351" i="3"/>
  <c r="R250" i="3"/>
  <c r="T250" i="3"/>
  <c r="S250" i="3"/>
  <c r="K373" i="3"/>
  <c r="S23" i="3"/>
  <c r="R23" i="3"/>
  <c r="T23" i="3"/>
  <c r="N342" i="3"/>
  <c r="T463" i="3"/>
  <c r="S463" i="3"/>
  <c r="R463" i="3"/>
  <c r="T132" i="3"/>
  <c r="R132" i="3"/>
  <c r="S132" i="3"/>
  <c r="T202" i="3"/>
  <c r="R202" i="3"/>
  <c r="S202" i="3"/>
  <c r="P248" i="3"/>
  <c r="P372" i="3"/>
  <c r="P485" i="3"/>
  <c r="P387" i="3"/>
  <c r="P384" i="3"/>
  <c r="P280" i="3"/>
  <c r="P279" i="3"/>
  <c r="P307" i="3"/>
  <c r="P303" i="3"/>
  <c r="P221" i="3"/>
  <c r="P144" i="3"/>
  <c r="P331" i="3"/>
  <c r="P174" i="3"/>
  <c r="P187" i="3"/>
  <c r="P439" i="3"/>
  <c r="T330" i="3"/>
  <c r="R330" i="3"/>
  <c r="S330" i="3"/>
  <c r="T323" i="3"/>
  <c r="R323" i="3"/>
  <c r="S323" i="3"/>
  <c r="S336" i="3"/>
  <c r="T336" i="3"/>
  <c r="R336" i="3"/>
  <c r="T341" i="3"/>
  <c r="S341" i="3"/>
  <c r="R341" i="3"/>
  <c r="R332" i="3"/>
  <c r="S332" i="3"/>
  <c r="T332" i="3"/>
  <c r="M70" i="3"/>
  <c r="P72" i="3"/>
  <c r="P412" i="3"/>
  <c r="P157" i="3"/>
  <c r="P153" i="3"/>
  <c r="P347" i="3"/>
  <c r="R382" i="3"/>
  <c r="S382" i="3"/>
  <c r="T382" i="3"/>
  <c r="R376" i="3"/>
  <c r="S376" i="3"/>
  <c r="T376" i="3"/>
  <c r="R377" i="3"/>
  <c r="T377" i="3"/>
  <c r="S377" i="3"/>
  <c r="T395" i="3"/>
  <c r="S395" i="3"/>
  <c r="R395" i="3"/>
  <c r="R383" i="3"/>
  <c r="T383" i="3"/>
  <c r="S383" i="3"/>
  <c r="T378" i="3"/>
  <c r="R378" i="3"/>
  <c r="S378" i="3"/>
  <c r="P96" i="3"/>
  <c r="R276" i="3"/>
  <c r="T276" i="3"/>
  <c r="S276" i="3"/>
  <c r="S281" i="3"/>
  <c r="T281" i="3"/>
  <c r="R281" i="3"/>
  <c r="S284" i="3"/>
  <c r="R284" i="3"/>
  <c r="T284" i="3"/>
  <c r="S222" i="3"/>
  <c r="R222" i="3"/>
  <c r="T222" i="3"/>
  <c r="S218" i="3"/>
  <c r="T218" i="3"/>
  <c r="R218" i="3"/>
  <c r="T229" i="3"/>
  <c r="S229" i="3"/>
  <c r="R229" i="3"/>
  <c r="T230" i="3"/>
  <c r="R230" i="3"/>
  <c r="S230" i="3"/>
  <c r="T234" i="3"/>
  <c r="S234" i="3"/>
  <c r="R234" i="3"/>
  <c r="P508" i="3"/>
  <c r="P511" i="3"/>
  <c r="K397" i="3"/>
  <c r="K194" i="3"/>
  <c r="P520" i="3"/>
  <c r="P200" i="3"/>
  <c r="R78" i="3"/>
  <c r="S78" i="3"/>
  <c r="T78" i="3"/>
  <c r="S72" i="3"/>
  <c r="R72" i="3"/>
  <c r="T72" i="3"/>
  <c r="R73" i="3"/>
  <c r="T73" i="3"/>
  <c r="S73" i="3"/>
  <c r="P306" i="3"/>
  <c r="P227" i="3"/>
  <c r="U104" i="3"/>
  <c r="N150" i="3"/>
  <c r="P349" i="3"/>
  <c r="T147" i="3"/>
  <c r="S147" i="3"/>
  <c r="R147" i="3"/>
  <c r="S145" i="3"/>
  <c r="R145" i="3"/>
  <c r="T145" i="3"/>
  <c r="T142" i="3"/>
  <c r="S142" i="3"/>
  <c r="R142" i="3"/>
  <c r="M85" i="3"/>
  <c r="P87" i="3"/>
  <c r="N194" i="3"/>
  <c r="P125" i="3"/>
  <c r="M235" i="3"/>
  <c r="P237" i="3"/>
  <c r="N470" i="3"/>
  <c r="P479" i="3"/>
  <c r="P378" i="3"/>
  <c r="P276" i="3"/>
  <c r="U525" i="3"/>
  <c r="P301" i="3"/>
  <c r="P234" i="3"/>
  <c r="R510" i="3"/>
  <c r="S510" i="3"/>
  <c r="T510" i="3"/>
  <c r="S507" i="3"/>
  <c r="R507" i="3"/>
  <c r="R513" i="3"/>
  <c r="S513" i="3"/>
  <c r="T513" i="3"/>
  <c r="R94" i="3"/>
  <c r="S94" i="3"/>
  <c r="T94" i="3"/>
  <c r="T90" i="3"/>
  <c r="S90" i="3"/>
  <c r="R90" i="3"/>
  <c r="R99" i="3"/>
  <c r="S99" i="3"/>
  <c r="T99" i="3"/>
  <c r="R100" i="3"/>
  <c r="T100" i="3"/>
  <c r="S100" i="3"/>
  <c r="P326" i="3"/>
  <c r="P176" i="3"/>
  <c r="P23" i="3"/>
  <c r="T155" i="3"/>
  <c r="R155" i="3"/>
  <c r="S155" i="3"/>
  <c r="R158" i="3"/>
  <c r="T158" i="3"/>
  <c r="S158" i="3"/>
  <c r="R159" i="3"/>
  <c r="T159" i="3"/>
  <c r="S159" i="3"/>
  <c r="Q342" i="3"/>
  <c r="S350" i="3"/>
  <c r="R350" i="3"/>
  <c r="T350" i="3"/>
  <c r="R347" i="3"/>
  <c r="T347" i="3"/>
  <c r="S347" i="3"/>
  <c r="R349" i="3"/>
  <c r="S349" i="3"/>
  <c r="T349" i="3"/>
  <c r="T101" i="3"/>
  <c r="U122" i="3"/>
  <c r="P293" i="3"/>
  <c r="S237" i="3"/>
  <c r="R237" i="3"/>
  <c r="S244" i="3"/>
  <c r="R244" i="3"/>
  <c r="T244" i="3"/>
  <c r="S245" i="3"/>
  <c r="R245" i="3"/>
  <c r="T245" i="3"/>
  <c r="S239" i="3"/>
  <c r="T239" i="3"/>
  <c r="R239" i="3"/>
  <c r="S28" i="3"/>
  <c r="T28" i="3"/>
  <c r="R28" i="3"/>
  <c r="R21" i="3"/>
  <c r="T21" i="3"/>
  <c r="S21" i="3"/>
  <c r="R22" i="3"/>
  <c r="T22" i="3"/>
  <c r="S22" i="3"/>
  <c r="P400" i="3"/>
  <c r="P159" i="3"/>
  <c r="P467" i="3"/>
  <c r="P466" i="3"/>
  <c r="O342" i="3"/>
  <c r="P90" i="3"/>
  <c r="P207" i="3"/>
  <c r="U448" i="3"/>
  <c r="K164" i="3"/>
  <c r="P459" i="3"/>
  <c r="P352" i="3"/>
  <c r="T462" i="3"/>
  <c r="S462" i="3"/>
  <c r="R462" i="3"/>
  <c r="R465" i="3"/>
  <c r="T465" i="3"/>
  <c r="S465" i="3"/>
  <c r="S459" i="3"/>
  <c r="R459" i="3"/>
  <c r="T459" i="3"/>
  <c r="T468" i="3"/>
  <c r="R468" i="3"/>
  <c r="S468" i="3"/>
  <c r="P483" i="3"/>
  <c r="P389" i="3"/>
  <c r="P379" i="3"/>
  <c r="R129" i="3"/>
  <c r="S129" i="3"/>
  <c r="T129" i="3"/>
  <c r="R135" i="3"/>
  <c r="T135" i="3"/>
  <c r="S135" i="3"/>
  <c r="T126" i="3"/>
  <c r="S126" i="3"/>
  <c r="R126" i="3"/>
  <c r="P313" i="3"/>
  <c r="P309" i="3"/>
  <c r="P217" i="3"/>
  <c r="M215" i="3"/>
  <c r="S204" i="3"/>
  <c r="T204" i="3"/>
  <c r="R204" i="3"/>
  <c r="S201" i="3"/>
  <c r="R201" i="3"/>
  <c r="T201" i="3"/>
  <c r="T211" i="3"/>
  <c r="S211" i="3"/>
  <c r="R211" i="3"/>
  <c r="S213" i="3"/>
  <c r="T213" i="3"/>
  <c r="R213" i="3"/>
  <c r="T209" i="3"/>
  <c r="S209" i="3"/>
  <c r="R209" i="3"/>
  <c r="P334" i="3"/>
  <c r="N164" i="3"/>
  <c r="R405" i="3"/>
  <c r="T405" i="3"/>
  <c r="S405" i="3"/>
  <c r="T418" i="3"/>
  <c r="S418" i="3"/>
  <c r="R418" i="3"/>
  <c r="R419" i="3"/>
  <c r="S419" i="3"/>
  <c r="T419" i="3"/>
  <c r="S401" i="3"/>
  <c r="R401" i="3"/>
  <c r="T401" i="3"/>
  <c r="R415" i="3"/>
  <c r="T415" i="3"/>
  <c r="S415" i="3"/>
  <c r="T407" i="3"/>
  <c r="S407" i="3"/>
  <c r="R407" i="3"/>
  <c r="O182" i="3"/>
  <c r="P291" i="3"/>
  <c r="P76" i="3"/>
  <c r="T173" i="3"/>
  <c r="S173" i="3"/>
  <c r="R173" i="3"/>
  <c r="T177" i="3"/>
  <c r="R177" i="3"/>
  <c r="S177" i="3"/>
  <c r="T168" i="3"/>
  <c r="S168" i="3"/>
  <c r="R168" i="3"/>
  <c r="T176" i="3"/>
  <c r="S176" i="3"/>
  <c r="R176" i="3"/>
  <c r="M397" i="3"/>
  <c r="P399" i="3"/>
  <c r="O454" i="3"/>
  <c r="Q356" i="3"/>
  <c r="S367" i="3"/>
  <c r="T367" i="3"/>
  <c r="R367" i="3"/>
  <c r="T360" i="3"/>
  <c r="R360" i="3"/>
  <c r="S360" i="3"/>
  <c r="T365" i="3"/>
  <c r="S365" i="3"/>
  <c r="R365" i="3"/>
  <c r="P353" i="3"/>
  <c r="P355" i="3"/>
  <c r="Q470" i="3"/>
  <c r="R485" i="3"/>
  <c r="T485" i="3"/>
  <c r="S485" i="3"/>
  <c r="T475" i="3"/>
  <c r="R475" i="3"/>
  <c r="S475" i="3"/>
  <c r="S484" i="3"/>
  <c r="T484" i="3"/>
  <c r="R484" i="3"/>
  <c r="R187" i="3"/>
  <c r="T187" i="3"/>
  <c r="S187" i="3"/>
  <c r="T190" i="3"/>
  <c r="R190" i="3"/>
  <c r="S190" i="3"/>
  <c r="P91" i="3"/>
  <c r="R312" i="3"/>
  <c r="S312" i="3"/>
  <c r="T312" i="3"/>
  <c r="T316" i="3"/>
  <c r="S316" i="3"/>
  <c r="R316" i="3"/>
  <c r="S317" i="3"/>
  <c r="T317" i="3"/>
  <c r="R317" i="3"/>
  <c r="S309" i="3"/>
  <c r="T309" i="3"/>
  <c r="R309" i="3"/>
  <c r="S439" i="3"/>
  <c r="U449" i="3"/>
  <c r="R289" i="3"/>
  <c r="S289" i="3"/>
  <c r="T289" i="3"/>
  <c r="T294" i="3"/>
  <c r="R294" i="3"/>
  <c r="S294" i="3"/>
  <c r="T292" i="3"/>
  <c r="S292" i="3"/>
  <c r="R292" i="3"/>
  <c r="P239" i="3"/>
  <c r="P364" i="3"/>
  <c r="M373" i="3"/>
  <c r="P375" i="3"/>
  <c r="O137" i="3"/>
  <c r="P181" i="3"/>
  <c r="P294" i="3"/>
  <c r="N505" i="3"/>
  <c r="R386" i="3"/>
  <c r="T386" i="3"/>
  <c r="S386" i="3"/>
  <c r="U522" i="3"/>
  <c r="R275" i="3"/>
  <c r="T275" i="3"/>
  <c r="S275" i="3"/>
  <c r="T226" i="3"/>
  <c r="S226" i="3"/>
  <c r="R226" i="3"/>
  <c r="P101" i="3"/>
  <c r="M150" i="3"/>
  <c r="P152" i="3"/>
  <c r="S148" i="3"/>
  <c r="T148" i="3"/>
  <c r="R148" i="3"/>
  <c r="T141" i="3"/>
  <c r="R141" i="3"/>
  <c r="S141" i="3"/>
  <c r="N235" i="3"/>
  <c r="R516" i="3"/>
  <c r="T516" i="3"/>
  <c r="S516" i="3"/>
  <c r="S98" i="3"/>
  <c r="T98" i="3"/>
  <c r="R98" i="3"/>
  <c r="R161" i="3"/>
  <c r="T161" i="3"/>
  <c r="S161" i="3"/>
  <c r="S240" i="3"/>
  <c r="R240" i="3"/>
  <c r="T240" i="3"/>
  <c r="T246" i="3"/>
  <c r="R246" i="3"/>
  <c r="S246" i="3"/>
  <c r="T26" i="3"/>
  <c r="S26" i="3"/>
  <c r="R26" i="3"/>
  <c r="K85" i="3"/>
  <c r="R467" i="3"/>
  <c r="S467" i="3"/>
  <c r="T467" i="3"/>
  <c r="R464" i="3"/>
  <c r="S464" i="3"/>
  <c r="T464" i="3"/>
  <c r="R130" i="3"/>
  <c r="S130" i="3"/>
  <c r="T130" i="3"/>
  <c r="T214" i="3"/>
  <c r="S214" i="3"/>
  <c r="R214" i="3"/>
  <c r="P243" i="3"/>
  <c r="P240" i="3"/>
  <c r="P392" i="3"/>
  <c r="P274" i="3"/>
  <c r="P318" i="3"/>
  <c r="P302" i="3"/>
  <c r="P304" i="3"/>
  <c r="P143" i="3"/>
  <c r="P338" i="3"/>
  <c r="P22" i="3"/>
  <c r="P185" i="3"/>
  <c r="S326" i="3"/>
  <c r="T326" i="3"/>
  <c r="R326" i="3"/>
  <c r="R327" i="3"/>
  <c r="T327" i="3"/>
  <c r="S327" i="3"/>
  <c r="R324" i="3"/>
  <c r="S324" i="3"/>
  <c r="T324" i="3"/>
  <c r="P411" i="3"/>
  <c r="P417" i="3"/>
  <c r="P162" i="3"/>
  <c r="P460" i="3"/>
  <c r="P354" i="3"/>
  <c r="P350" i="3"/>
  <c r="T396" i="3"/>
  <c r="R396" i="3"/>
  <c r="S396" i="3"/>
  <c r="T379" i="3"/>
  <c r="S379" i="3"/>
  <c r="R379" i="3"/>
  <c r="T391" i="3"/>
  <c r="S391" i="3"/>
  <c r="R391" i="3"/>
  <c r="T380" i="3"/>
  <c r="R380" i="3"/>
  <c r="S380" i="3"/>
  <c r="R394" i="3"/>
  <c r="T394" i="3"/>
  <c r="S394" i="3"/>
  <c r="S389" i="3"/>
  <c r="T389" i="3"/>
  <c r="R389" i="3"/>
  <c r="P99" i="3"/>
  <c r="S279" i="3"/>
  <c r="R279" i="3"/>
  <c r="T279" i="3"/>
  <c r="S285" i="3"/>
  <c r="T285" i="3"/>
  <c r="R285" i="3"/>
  <c r="R280" i="3"/>
  <c r="T280" i="3"/>
  <c r="S280" i="3"/>
  <c r="K505" i="3"/>
  <c r="S227" i="3"/>
  <c r="R227" i="3"/>
  <c r="T227" i="3"/>
  <c r="S228" i="3"/>
  <c r="R228" i="3"/>
  <c r="T228" i="3"/>
  <c r="R219" i="3"/>
  <c r="S219" i="3"/>
  <c r="T219" i="3"/>
  <c r="R223" i="3"/>
  <c r="T223" i="3"/>
  <c r="S223" i="3"/>
  <c r="R220" i="3"/>
  <c r="T220" i="3"/>
  <c r="S220" i="3"/>
  <c r="P213" i="3"/>
  <c r="U444" i="3"/>
  <c r="U451" i="3"/>
  <c r="P134" i="3"/>
  <c r="P133" i="3"/>
  <c r="U445" i="3"/>
  <c r="P476" i="3"/>
  <c r="P393" i="3"/>
  <c r="P284" i="3"/>
  <c r="T81" i="3"/>
  <c r="S81" i="3"/>
  <c r="R81" i="3"/>
  <c r="S76" i="3"/>
  <c r="R76" i="3"/>
  <c r="T76" i="3"/>
  <c r="R77" i="3"/>
  <c r="S77" i="3"/>
  <c r="T77" i="3"/>
  <c r="P225" i="3"/>
  <c r="P325" i="3"/>
  <c r="U119" i="3"/>
  <c r="U116" i="3"/>
  <c r="P84" i="3"/>
  <c r="P415" i="3"/>
  <c r="P406" i="3"/>
  <c r="P160" i="3"/>
  <c r="T149" i="3"/>
  <c r="S149" i="3"/>
  <c r="R149" i="3"/>
  <c r="T140" i="3"/>
  <c r="R140" i="3"/>
  <c r="S140" i="3"/>
  <c r="R143" i="3"/>
  <c r="S143" i="3"/>
  <c r="T143" i="3"/>
  <c r="N85" i="3"/>
  <c r="P205" i="3"/>
  <c r="P196" i="3"/>
  <c r="N123" i="3"/>
  <c r="P366" i="3"/>
  <c r="O356" i="3"/>
  <c r="M470" i="3"/>
  <c r="P472" i="3"/>
  <c r="P394" i="3"/>
  <c r="P388" i="3"/>
  <c r="O272" i="3"/>
  <c r="P310" i="3"/>
  <c r="N299" i="3"/>
  <c r="P228" i="3"/>
  <c r="O215" i="3"/>
  <c r="P232" i="3"/>
  <c r="Q505" i="3"/>
  <c r="R518" i="3"/>
  <c r="T518" i="3"/>
  <c r="S518" i="3"/>
  <c r="S517" i="3"/>
  <c r="R517" i="3"/>
  <c r="T517" i="3"/>
  <c r="R520" i="3"/>
  <c r="T520" i="3"/>
  <c r="S520" i="3"/>
  <c r="S87" i="3"/>
  <c r="T87" i="3"/>
  <c r="R87" i="3"/>
  <c r="R89" i="3"/>
  <c r="S89" i="3"/>
  <c r="T89" i="3"/>
  <c r="R92" i="3"/>
  <c r="S92" i="3"/>
  <c r="T92" i="3"/>
  <c r="T91" i="3"/>
  <c r="S91" i="3"/>
  <c r="O319" i="3"/>
  <c r="P337" i="3"/>
  <c r="P180" i="3"/>
  <c r="P173" i="3"/>
  <c r="P30" i="3"/>
  <c r="R152" i="3"/>
  <c r="S152" i="3"/>
  <c r="R157" i="3"/>
  <c r="S157" i="3"/>
  <c r="T157" i="3"/>
  <c r="R156" i="3"/>
  <c r="T156" i="3"/>
  <c r="S156" i="3"/>
  <c r="R344" i="3"/>
  <c r="T344" i="3"/>
  <c r="S344" i="3"/>
  <c r="R355" i="3"/>
  <c r="T355" i="3"/>
  <c r="S355" i="3"/>
  <c r="R345" i="3"/>
  <c r="S345" i="3"/>
  <c r="T345" i="3"/>
  <c r="U103" i="3"/>
  <c r="R101" i="3"/>
  <c r="P188" i="3"/>
  <c r="P191" i="3"/>
  <c r="P292" i="3"/>
  <c r="T247" i="3"/>
  <c r="R247" i="3"/>
  <c r="S247" i="3"/>
  <c r="S241" i="3"/>
  <c r="R241" i="3"/>
  <c r="T241" i="3"/>
  <c r="S248" i="3"/>
  <c r="R248" i="3"/>
  <c r="T248" i="3"/>
  <c r="R238" i="3"/>
  <c r="S238" i="3"/>
  <c r="T238" i="3"/>
  <c r="P75" i="3"/>
  <c r="P83" i="3"/>
  <c r="R25" i="3"/>
  <c r="S25" i="3"/>
  <c r="T25" i="3"/>
  <c r="S19" i="3"/>
  <c r="R19" i="3"/>
  <c r="S20" i="3"/>
  <c r="T20" i="3"/>
  <c r="R20" i="3"/>
  <c r="P408" i="3"/>
  <c r="P469" i="3"/>
  <c r="P462" i="3"/>
  <c r="P346" i="3"/>
  <c r="P94" i="3"/>
  <c r="P510" i="3"/>
  <c r="U523" i="3"/>
  <c r="P129" i="3"/>
  <c r="P241" i="3"/>
  <c r="P147" i="3"/>
  <c r="P74" i="3"/>
  <c r="P413" i="3"/>
  <c r="P158" i="3"/>
  <c r="U446" i="3"/>
  <c r="P244" i="3"/>
  <c r="R460" i="3"/>
  <c r="T460" i="3"/>
  <c r="S460" i="3"/>
  <c r="S466" i="3"/>
  <c r="R466" i="3"/>
  <c r="T466" i="3"/>
  <c r="R457" i="3"/>
  <c r="T457" i="3"/>
  <c r="S457" i="3"/>
  <c r="P363" i="3"/>
  <c r="P362" i="3"/>
  <c r="P368" i="3"/>
  <c r="P484" i="3"/>
  <c r="P390" i="3"/>
  <c r="T136" i="3"/>
  <c r="R136" i="3"/>
  <c r="S136" i="3"/>
  <c r="T134" i="3"/>
  <c r="S134" i="3"/>
  <c r="R134" i="3"/>
  <c r="R131" i="3"/>
  <c r="T131" i="3"/>
  <c r="S131" i="3"/>
  <c r="K470" i="3"/>
  <c r="P222" i="3"/>
  <c r="Q194" i="3"/>
  <c r="R196" i="3"/>
  <c r="S196" i="3"/>
  <c r="R198" i="3"/>
  <c r="S198" i="3"/>
  <c r="T198" i="3"/>
  <c r="T208" i="3"/>
  <c r="S208" i="3"/>
  <c r="R208" i="3"/>
  <c r="T207" i="3"/>
  <c r="S207" i="3"/>
  <c r="R207" i="3"/>
  <c r="P139" i="3"/>
  <c r="P336" i="3"/>
  <c r="P323" i="3"/>
  <c r="P332" i="3"/>
  <c r="P26" i="3"/>
  <c r="P20" i="3"/>
  <c r="S414" i="3"/>
  <c r="R414" i="3"/>
  <c r="T414" i="3"/>
  <c r="S399" i="3"/>
  <c r="R399" i="3"/>
  <c r="T420" i="3"/>
  <c r="R420" i="3"/>
  <c r="S420" i="3"/>
  <c r="R403" i="3"/>
  <c r="S403" i="3"/>
  <c r="T403" i="3"/>
  <c r="R408" i="3"/>
  <c r="S408" i="3"/>
  <c r="T408" i="3"/>
  <c r="T400" i="3"/>
  <c r="R400" i="3"/>
  <c r="S400" i="3"/>
  <c r="U117" i="3"/>
  <c r="U111" i="3"/>
  <c r="P298" i="3"/>
  <c r="K123" i="3"/>
  <c r="S172" i="3"/>
  <c r="T172" i="3"/>
  <c r="R172" i="3"/>
  <c r="R171" i="3"/>
  <c r="T171" i="3"/>
  <c r="S171" i="3"/>
  <c r="S169" i="3"/>
  <c r="R169" i="3"/>
  <c r="T169" i="3"/>
  <c r="S178" i="3"/>
  <c r="R178" i="3"/>
  <c r="T178" i="3"/>
  <c r="P407" i="3"/>
  <c r="P161" i="3"/>
  <c r="P154" i="3"/>
  <c r="K70" i="3"/>
  <c r="T368" i="3"/>
  <c r="S368" i="3"/>
  <c r="R368" i="3"/>
  <c r="S361" i="3"/>
  <c r="T361" i="3"/>
  <c r="R361" i="3"/>
  <c r="T369" i="3"/>
  <c r="S369" i="3"/>
  <c r="R369" i="3"/>
  <c r="T366" i="3"/>
  <c r="S366" i="3"/>
  <c r="R366" i="3"/>
  <c r="P348" i="3"/>
  <c r="R481" i="3"/>
  <c r="T481" i="3"/>
  <c r="S481" i="3"/>
  <c r="S477" i="3"/>
  <c r="R477" i="3"/>
  <c r="T477" i="3"/>
  <c r="T479" i="3"/>
  <c r="S479" i="3"/>
  <c r="R479" i="3"/>
  <c r="R482" i="3"/>
  <c r="T482" i="3"/>
  <c r="S482" i="3"/>
  <c r="Q182" i="3"/>
  <c r="R185" i="3"/>
  <c r="T185" i="3"/>
  <c r="S185" i="3"/>
  <c r="R188" i="3"/>
  <c r="T188" i="3"/>
  <c r="S188" i="3"/>
  <c r="P88" i="3"/>
  <c r="P97" i="3"/>
  <c r="R305" i="3"/>
  <c r="T305" i="3"/>
  <c r="S305" i="3"/>
  <c r="R310" i="3"/>
  <c r="S310" i="3"/>
  <c r="T310" i="3"/>
  <c r="S301" i="3"/>
  <c r="S307" i="3"/>
  <c r="R307" i="3"/>
  <c r="T307" i="3"/>
  <c r="S302" i="3"/>
  <c r="R302" i="3"/>
  <c r="T302" i="3"/>
  <c r="P512" i="3"/>
  <c r="P518" i="3"/>
  <c r="P197" i="3"/>
  <c r="T439" i="3"/>
  <c r="T295" i="3"/>
  <c r="S295" i="3"/>
  <c r="R295" i="3"/>
  <c r="T296" i="3"/>
  <c r="R296" i="3"/>
  <c r="S296" i="3"/>
  <c r="R298" i="3"/>
  <c r="T298" i="3"/>
  <c r="S298" i="3"/>
  <c r="K150" i="3"/>
  <c r="P358" i="3"/>
  <c r="M356" i="3"/>
  <c r="N373" i="3"/>
  <c r="P281" i="3"/>
  <c r="P314" i="3"/>
  <c r="P316" i="3"/>
  <c r="K235" i="3"/>
  <c r="U107" i="3"/>
  <c r="P420" i="3"/>
  <c r="P418" i="3"/>
  <c r="R334" i="3"/>
  <c r="T334" i="3"/>
  <c r="S334" i="3"/>
  <c r="R329" i="3"/>
  <c r="T329" i="3"/>
  <c r="S329" i="3"/>
  <c r="T328" i="3"/>
  <c r="R328" i="3"/>
  <c r="S328" i="3"/>
  <c r="S387" i="3"/>
  <c r="R387" i="3"/>
  <c r="T387" i="3"/>
  <c r="R75" i="3"/>
  <c r="S75" i="3"/>
  <c r="T75" i="3"/>
  <c r="S80" i="3"/>
  <c r="T80" i="3"/>
  <c r="R80" i="3"/>
  <c r="N215" i="3"/>
  <c r="S509" i="3"/>
  <c r="T509" i="3"/>
  <c r="R509" i="3"/>
  <c r="T88" i="3"/>
  <c r="S88" i="3"/>
  <c r="R88" i="3"/>
  <c r="S352" i="3"/>
  <c r="R352" i="3"/>
  <c r="T352" i="3"/>
  <c r="S353" i="3"/>
  <c r="T353" i="3"/>
  <c r="R353" i="3"/>
  <c r="R325" i="3"/>
  <c r="T325" i="3"/>
  <c r="S325" i="3"/>
  <c r="S321" i="3"/>
  <c r="R321" i="3"/>
  <c r="P365" i="3"/>
  <c r="P478" i="3"/>
  <c r="P395" i="3"/>
  <c r="K356" i="3"/>
  <c r="N272" i="3"/>
  <c r="O299" i="3"/>
  <c r="P233" i="3"/>
  <c r="P226" i="3"/>
  <c r="P175" i="3"/>
  <c r="M17" i="3"/>
  <c r="P19" i="3"/>
  <c r="P24" i="3"/>
  <c r="U105" i="3"/>
  <c r="U113" i="3"/>
  <c r="U106" i="3"/>
  <c r="M286" i="3"/>
  <c r="P288" i="3"/>
  <c r="Q319" i="3"/>
  <c r="R322" i="3"/>
  <c r="T322" i="3"/>
  <c r="S322" i="3"/>
  <c r="R333" i="3"/>
  <c r="T333" i="3"/>
  <c r="S333" i="3"/>
  <c r="R331" i="3"/>
  <c r="S331" i="3"/>
  <c r="T331" i="3"/>
  <c r="R340" i="3"/>
  <c r="S340" i="3"/>
  <c r="T340" i="3"/>
  <c r="T338" i="3"/>
  <c r="R338" i="3"/>
  <c r="S338" i="3"/>
  <c r="O70" i="3"/>
  <c r="P81" i="3"/>
  <c r="U524" i="3"/>
  <c r="P403" i="3"/>
  <c r="P405" i="3"/>
  <c r="O150" i="3"/>
  <c r="P458" i="3"/>
  <c r="S392" i="3"/>
  <c r="T392" i="3"/>
  <c r="R392" i="3"/>
  <c r="T390" i="3"/>
  <c r="R390" i="3"/>
  <c r="S390" i="3"/>
  <c r="T381" i="3"/>
  <c r="R381" i="3"/>
  <c r="S381" i="3"/>
  <c r="S375" i="3"/>
  <c r="R375" i="3"/>
  <c r="T384" i="3"/>
  <c r="R384" i="3"/>
  <c r="S384" i="3"/>
  <c r="R283" i="3"/>
  <c r="T283" i="3"/>
  <c r="S283" i="3"/>
  <c r="T277" i="3"/>
  <c r="S277" i="3"/>
  <c r="R277" i="3"/>
  <c r="S282" i="3"/>
  <c r="R282" i="3"/>
  <c r="T282" i="3"/>
  <c r="S217" i="3"/>
  <c r="S221" i="3"/>
  <c r="R221" i="3"/>
  <c r="T221" i="3"/>
  <c r="S233" i="3"/>
  <c r="T233" i="3"/>
  <c r="R233" i="3"/>
  <c r="S224" i="3"/>
  <c r="T224" i="3"/>
  <c r="R224" i="3"/>
  <c r="U453" i="3"/>
  <c r="K272" i="3"/>
  <c r="P136" i="3"/>
  <c r="P198" i="3"/>
  <c r="P203" i="3"/>
  <c r="U450" i="3"/>
  <c r="K215" i="3"/>
  <c r="P380" i="3"/>
  <c r="Q70" i="3"/>
  <c r="T84" i="3"/>
  <c r="S84" i="3"/>
  <c r="R84" i="3"/>
  <c r="R83" i="3"/>
  <c r="T83" i="3"/>
  <c r="S83" i="3"/>
  <c r="T79" i="3"/>
  <c r="R79" i="3"/>
  <c r="S79" i="3"/>
  <c r="P315" i="3"/>
  <c r="P324" i="3"/>
  <c r="P178" i="3"/>
  <c r="P29" i="3"/>
  <c r="P190" i="3"/>
  <c r="O286" i="3"/>
  <c r="P73" i="3"/>
  <c r="P410" i="3"/>
  <c r="N454" i="3"/>
  <c r="Q137" i="3"/>
  <c r="R144" i="3"/>
  <c r="T144" i="3"/>
  <c r="S144" i="3"/>
  <c r="S146" i="3"/>
  <c r="T146" i="3"/>
  <c r="R146" i="3"/>
  <c r="P519" i="3"/>
  <c r="P128" i="3"/>
  <c r="P246" i="3"/>
  <c r="P369" i="3"/>
  <c r="P473" i="3"/>
  <c r="P391" i="3"/>
  <c r="P308" i="3"/>
  <c r="P218" i="3"/>
  <c r="T519" i="3"/>
  <c r="S519" i="3"/>
  <c r="R519" i="3"/>
  <c r="R515" i="3"/>
  <c r="T515" i="3"/>
  <c r="S515" i="3"/>
  <c r="T508" i="3"/>
  <c r="S508" i="3"/>
  <c r="R508" i="3"/>
  <c r="R512" i="3"/>
  <c r="T512" i="3"/>
  <c r="S512" i="3"/>
  <c r="P148" i="3"/>
  <c r="R93" i="3"/>
  <c r="T93" i="3"/>
  <c r="S93" i="3"/>
  <c r="S96" i="3"/>
  <c r="T96" i="3"/>
  <c r="R96" i="3"/>
  <c r="T95" i="3"/>
  <c r="R95" i="3"/>
  <c r="S95" i="3"/>
  <c r="P333" i="3"/>
  <c r="P168" i="3"/>
  <c r="T154" i="3"/>
  <c r="S154" i="3"/>
  <c r="R154" i="3"/>
  <c r="T163" i="3"/>
  <c r="S163" i="3"/>
  <c r="R163" i="3"/>
  <c r="S153" i="3"/>
  <c r="R153" i="3"/>
  <c r="T153" i="3"/>
  <c r="S348" i="3"/>
  <c r="R348" i="3"/>
  <c r="T348" i="3"/>
  <c r="T346" i="3"/>
  <c r="R346" i="3"/>
  <c r="S346" i="3"/>
  <c r="S354" i="3"/>
  <c r="T354" i="3"/>
  <c r="R354" i="3"/>
  <c r="U109" i="3"/>
  <c r="P193" i="3"/>
  <c r="P296" i="3"/>
  <c r="R251" i="3"/>
  <c r="S251" i="3"/>
  <c r="T251" i="3"/>
  <c r="S243" i="3"/>
  <c r="T243" i="3"/>
  <c r="R243" i="3"/>
  <c r="T252" i="3"/>
  <c r="R252" i="3"/>
  <c r="S252" i="3"/>
  <c r="R249" i="3"/>
  <c r="S249" i="3"/>
  <c r="T249" i="3"/>
  <c r="P78" i="3"/>
  <c r="Q17" i="3"/>
  <c r="T24" i="3"/>
  <c r="R24" i="3"/>
  <c r="S24" i="3"/>
  <c r="T27" i="3"/>
  <c r="S27" i="3"/>
  <c r="R27" i="3"/>
  <c r="R29" i="3"/>
  <c r="T29" i="3"/>
  <c r="S29" i="3"/>
  <c r="O397" i="3"/>
  <c r="P401" i="3"/>
  <c r="P409" i="3"/>
  <c r="P156" i="3"/>
  <c r="P155" i="3"/>
  <c r="P345" i="3"/>
  <c r="P344" i="3"/>
  <c r="M342" i="3"/>
  <c r="P100" i="3"/>
  <c r="P249" i="3"/>
  <c r="Q454" i="3"/>
  <c r="R458" i="3"/>
  <c r="S458" i="3"/>
  <c r="T458" i="3"/>
  <c r="S469" i="3"/>
  <c r="R469" i="3"/>
  <c r="T469" i="3"/>
  <c r="R461" i="3"/>
  <c r="T461" i="3"/>
  <c r="S461" i="3"/>
  <c r="P361" i="3"/>
  <c r="T128" i="3"/>
  <c r="R128" i="3"/>
  <c r="S128" i="3"/>
  <c r="S133" i="3"/>
  <c r="R133" i="3"/>
  <c r="T133" i="3"/>
  <c r="S125" i="3"/>
  <c r="P282" i="3"/>
  <c r="P285" i="3"/>
  <c r="P317" i="3"/>
  <c r="P223" i="3"/>
  <c r="S199" i="3"/>
  <c r="T199" i="3"/>
  <c r="R199" i="3"/>
  <c r="T206" i="3"/>
  <c r="S206" i="3"/>
  <c r="R206" i="3"/>
  <c r="T205" i="3"/>
  <c r="R205" i="3"/>
  <c r="S205" i="3"/>
  <c r="T203" i="3"/>
  <c r="S203" i="3"/>
  <c r="R203" i="3"/>
  <c r="R197" i="3"/>
  <c r="S197" i="3"/>
  <c r="T197" i="3"/>
  <c r="P335" i="3"/>
  <c r="P169" i="3"/>
  <c r="O164" i="3"/>
  <c r="P21" i="3"/>
  <c r="O17" i="3"/>
  <c r="T406" i="3"/>
  <c r="R406" i="3"/>
  <c r="S406" i="3"/>
  <c r="T417" i="3"/>
  <c r="S417" i="3"/>
  <c r="R417" i="3"/>
  <c r="S409" i="3"/>
  <c r="R409" i="3"/>
  <c r="T409" i="3"/>
  <c r="S413" i="3"/>
  <c r="T413" i="3"/>
  <c r="R413" i="3"/>
  <c r="T411" i="3"/>
  <c r="R411" i="3"/>
  <c r="S411" i="3"/>
  <c r="U121" i="3"/>
  <c r="U114" i="3"/>
  <c r="P189" i="3"/>
  <c r="P184" i="3"/>
  <c r="M182" i="3"/>
  <c r="P79" i="3"/>
  <c r="P80" i="3"/>
  <c r="R179" i="3"/>
  <c r="S179" i="3"/>
  <c r="T179" i="3"/>
  <c r="T181" i="3"/>
  <c r="S181" i="3"/>
  <c r="R181" i="3"/>
  <c r="R175" i="3"/>
  <c r="S175" i="3"/>
  <c r="T175" i="3"/>
  <c r="R166" i="3"/>
  <c r="S166" i="3"/>
  <c r="P404" i="3"/>
  <c r="P163" i="3"/>
  <c r="P461" i="3"/>
  <c r="R372" i="3"/>
  <c r="T372" i="3"/>
  <c r="S372" i="3"/>
  <c r="T370" i="3"/>
  <c r="S370" i="3"/>
  <c r="R370" i="3"/>
  <c r="R362" i="3"/>
  <c r="T362" i="3"/>
  <c r="S362" i="3"/>
  <c r="S364" i="3"/>
  <c r="T364" i="3"/>
  <c r="R364" i="3"/>
  <c r="R473" i="3"/>
  <c r="S473" i="3"/>
  <c r="T473" i="3"/>
  <c r="T476" i="3"/>
  <c r="S476" i="3"/>
  <c r="R476" i="3"/>
  <c r="S472" i="3"/>
  <c r="R472" i="3"/>
  <c r="T478" i="3"/>
  <c r="R478" i="3"/>
  <c r="S478" i="3"/>
  <c r="S184" i="3"/>
  <c r="T184" i="3"/>
  <c r="R184" i="3"/>
  <c r="R191" i="3"/>
  <c r="T191" i="3"/>
  <c r="S191" i="3"/>
  <c r="T189" i="3"/>
  <c r="R189" i="3"/>
  <c r="S189" i="3"/>
  <c r="T311" i="3"/>
  <c r="S311" i="3"/>
  <c r="R311" i="3"/>
  <c r="T304" i="3"/>
  <c r="S304" i="3"/>
  <c r="R304" i="3"/>
  <c r="T303" i="3"/>
  <c r="R303" i="3"/>
  <c r="S303" i="3"/>
  <c r="R313" i="3"/>
  <c r="T313" i="3"/>
  <c r="S313" i="3"/>
  <c r="R318" i="3"/>
  <c r="S318" i="3"/>
  <c r="T318" i="3"/>
  <c r="P509" i="3"/>
  <c r="P515" i="3"/>
  <c r="P209" i="3"/>
  <c r="P199" i="3"/>
  <c r="R439" i="3"/>
  <c r="U441" i="3"/>
  <c r="U442" i="3"/>
  <c r="O123" i="3"/>
  <c r="P127" i="3"/>
  <c r="T291" i="3"/>
  <c r="R291" i="3"/>
  <c r="S291" i="3"/>
  <c r="T293" i="3"/>
  <c r="S293" i="3"/>
  <c r="R293" i="3"/>
  <c r="T290" i="3"/>
  <c r="S290" i="3"/>
  <c r="R290" i="3"/>
  <c r="P238" i="3"/>
  <c r="P251" i="3"/>
  <c r="N356" i="3"/>
  <c r="P474" i="3"/>
  <c r="P385" i="3"/>
  <c r="O373" i="3"/>
  <c r="P382" i="3"/>
  <c r="P283" i="3"/>
  <c r="N319" i="3"/>
  <c r="U120" i="3"/>
  <c r="P82" i="3"/>
  <c r="P464" i="3"/>
  <c r="P206" i="3"/>
  <c r="P130" i="3"/>
  <c r="R299" i="3" l="1"/>
  <c r="R215" i="3"/>
  <c r="R272" i="3"/>
  <c r="P299" i="3"/>
  <c r="P272" i="3"/>
  <c r="R85" i="3"/>
  <c r="P194" i="3"/>
  <c r="R70" i="3"/>
  <c r="P137" i="3"/>
  <c r="U292" i="3"/>
  <c r="U365" i="3"/>
  <c r="U209" i="3"/>
  <c r="U204" i="3"/>
  <c r="U81" i="3"/>
  <c r="U389" i="3"/>
  <c r="U379" i="3"/>
  <c r="U148" i="3"/>
  <c r="U317" i="3"/>
  <c r="U168" i="3"/>
  <c r="U407" i="3"/>
  <c r="U418" i="3"/>
  <c r="U179" i="3"/>
  <c r="U197" i="3"/>
  <c r="U93" i="3"/>
  <c r="U408" i="3"/>
  <c r="U293" i="3"/>
  <c r="U203" i="3"/>
  <c r="U353" i="3"/>
  <c r="U369" i="3"/>
  <c r="U19" i="3"/>
  <c r="U126" i="3"/>
  <c r="U462" i="3"/>
  <c r="U239" i="3"/>
  <c r="U193" i="3"/>
  <c r="U371" i="3"/>
  <c r="U232" i="3"/>
  <c r="U192" i="3"/>
  <c r="U294" i="3"/>
  <c r="U354" i="3"/>
  <c r="U163" i="3"/>
  <c r="U390" i="3"/>
  <c r="U401" i="3"/>
  <c r="U213" i="3"/>
  <c r="U363" i="3"/>
  <c r="U30" i="3"/>
  <c r="U323" i="3"/>
  <c r="U291" i="3"/>
  <c r="U303" i="3"/>
  <c r="U191" i="3"/>
  <c r="U370" i="3"/>
  <c r="U512" i="3"/>
  <c r="U224" i="3"/>
  <c r="U282" i="3"/>
  <c r="P286" i="3"/>
  <c r="U329" i="3"/>
  <c r="U361" i="3"/>
  <c r="U78" i="3"/>
  <c r="U395" i="3"/>
  <c r="U200" i="3"/>
  <c r="U511" i="3"/>
  <c r="U413" i="3"/>
  <c r="U508" i="3"/>
  <c r="U457" i="3"/>
  <c r="U468" i="3"/>
  <c r="U234" i="3"/>
  <c r="U336" i="3"/>
  <c r="U355" i="3"/>
  <c r="U219" i="3"/>
  <c r="U396" i="3"/>
  <c r="T182" i="3"/>
  <c r="U473" i="3"/>
  <c r="U133" i="3"/>
  <c r="U461" i="3"/>
  <c r="U252" i="3"/>
  <c r="U331" i="3"/>
  <c r="U325" i="3"/>
  <c r="U400" i="3"/>
  <c r="U244" i="3"/>
  <c r="U158" i="3"/>
  <c r="U99" i="3"/>
  <c r="U231" i="3"/>
  <c r="U412" i="3"/>
  <c r="U388" i="3"/>
  <c r="U311" i="3"/>
  <c r="U207" i="3"/>
  <c r="U316" i="3"/>
  <c r="U129" i="3"/>
  <c r="U90" i="3"/>
  <c r="U77" i="3"/>
  <c r="U346" i="3"/>
  <c r="U146" i="3"/>
  <c r="U328" i="3"/>
  <c r="U208" i="3"/>
  <c r="U248" i="3"/>
  <c r="U391" i="3"/>
  <c r="U350" i="3"/>
  <c r="U147" i="3"/>
  <c r="U281" i="3"/>
  <c r="U376" i="3"/>
  <c r="U330" i="3"/>
  <c r="U463" i="3"/>
  <c r="U351" i="3"/>
  <c r="U297" i="3"/>
  <c r="U308" i="3"/>
  <c r="U212" i="3"/>
  <c r="U321" i="3"/>
  <c r="R319" i="3"/>
  <c r="S299" i="3"/>
  <c r="S397" i="3"/>
  <c r="T235" i="3"/>
  <c r="S85" i="3"/>
  <c r="P397" i="3"/>
  <c r="P85" i="3"/>
  <c r="U72" i="3"/>
  <c r="P319" i="3"/>
  <c r="T356" i="3"/>
  <c r="S356" i="3"/>
  <c r="R454" i="3"/>
  <c r="U456" i="3"/>
  <c r="S182" i="3"/>
  <c r="U372" i="3"/>
  <c r="U409" i="3"/>
  <c r="U205" i="3"/>
  <c r="R123" i="3"/>
  <c r="U125" i="3"/>
  <c r="T150" i="3"/>
  <c r="U95" i="3"/>
  <c r="U144" i="3"/>
  <c r="U79" i="3"/>
  <c r="U83" i="3"/>
  <c r="U217" i="3"/>
  <c r="U384" i="3"/>
  <c r="U338" i="3"/>
  <c r="U340" i="3"/>
  <c r="T319" i="3"/>
  <c r="S319" i="3"/>
  <c r="U352" i="3"/>
  <c r="U387" i="3"/>
  <c r="U296" i="3"/>
  <c r="T299" i="3"/>
  <c r="U307" i="3"/>
  <c r="T397" i="3"/>
  <c r="U420" i="3"/>
  <c r="U198" i="3"/>
  <c r="U131" i="3"/>
  <c r="U466" i="3"/>
  <c r="U460" i="3"/>
  <c r="U25" i="3"/>
  <c r="S342" i="3"/>
  <c r="U157" i="3"/>
  <c r="U89" i="3"/>
  <c r="U517" i="3"/>
  <c r="U518" i="3"/>
  <c r="U140" i="3"/>
  <c r="U223" i="3"/>
  <c r="U227" i="3"/>
  <c r="U394" i="3"/>
  <c r="U130" i="3"/>
  <c r="U240" i="3"/>
  <c r="U161" i="3"/>
  <c r="U386" i="3"/>
  <c r="U312" i="3"/>
  <c r="U360" i="3"/>
  <c r="U177" i="3"/>
  <c r="P215" i="3"/>
  <c r="U135" i="3"/>
  <c r="U21" i="3"/>
  <c r="U245" i="3"/>
  <c r="U159" i="3"/>
  <c r="U100" i="3"/>
  <c r="U513" i="3"/>
  <c r="S70" i="3"/>
  <c r="U230" i="3"/>
  <c r="U276" i="3"/>
  <c r="U377" i="3"/>
  <c r="P70" i="3"/>
  <c r="U332" i="3"/>
  <c r="U132" i="3"/>
  <c r="U23" i="3"/>
  <c r="U82" i="3"/>
  <c r="U274" i="3"/>
  <c r="U393" i="3"/>
  <c r="U288" i="3"/>
  <c r="R286" i="3"/>
  <c r="U416" i="3"/>
  <c r="U278" i="3"/>
  <c r="U290" i="3"/>
  <c r="U313" i="3"/>
  <c r="U304" i="3"/>
  <c r="U189" i="3"/>
  <c r="S470" i="3"/>
  <c r="T470" i="3"/>
  <c r="U364" i="3"/>
  <c r="S164" i="3"/>
  <c r="U175" i="3"/>
  <c r="U411" i="3"/>
  <c r="T194" i="3"/>
  <c r="U199" i="3"/>
  <c r="S123" i="3"/>
  <c r="U469" i="3"/>
  <c r="U458" i="3"/>
  <c r="U29" i="3"/>
  <c r="U249" i="3"/>
  <c r="U243" i="3"/>
  <c r="U153" i="3"/>
  <c r="U515" i="3"/>
  <c r="U84" i="3"/>
  <c r="S215" i="3"/>
  <c r="U277" i="3"/>
  <c r="U381" i="3"/>
  <c r="U322" i="3"/>
  <c r="P17" i="3"/>
  <c r="U509" i="3"/>
  <c r="U80" i="3"/>
  <c r="U302" i="3"/>
  <c r="U305" i="3"/>
  <c r="U185" i="3"/>
  <c r="U482" i="3"/>
  <c r="U366" i="3"/>
  <c r="U169" i="3"/>
  <c r="U171" i="3"/>
  <c r="U414" i="3"/>
  <c r="S194" i="3"/>
  <c r="U134" i="3"/>
  <c r="U136" i="3"/>
  <c r="T454" i="3"/>
  <c r="U20" i="3"/>
  <c r="S17" i="3"/>
  <c r="U238" i="3"/>
  <c r="U247" i="3"/>
  <c r="U101" i="3"/>
  <c r="T342" i="3"/>
  <c r="U156" i="3"/>
  <c r="S150" i="3"/>
  <c r="U92" i="3"/>
  <c r="U87" i="3"/>
  <c r="T137" i="3"/>
  <c r="U76" i="3"/>
  <c r="U220" i="3"/>
  <c r="U228" i="3"/>
  <c r="U280" i="3"/>
  <c r="U327" i="3"/>
  <c r="U214" i="3"/>
  <c r="U467" i="3"/>
  <c r="R17" i="3"/>
  <c r="U26" i="3"/>
  <c r="U246" i="3"/>
  <c r="U98" i="3"/>
  <c r="U141" i="3"/>
  <c r="U226" i="3"/>
  <c r="T272" i="3"/>
  <c r="T286" i="3"/>
  <c r="U309" i="3"/>
  <c r="U190" i="3"/>
  <c r="U187" i="3"/>
  <c r="U176" i="3"/>
  <c r="U415" i="3"/>
  <c r="U419" i="3"/>
  <c r="U405" i="3"/>
  <c r="T123" i="3"/>
  <c r="U22" i="3"/>
  <c r="U28" i="3"/>
  <c r="U237" i="3"/>
  <c r="R235" i="3"/>
  <c r="U347" i="3"/>
  <c r="U155" i="3"/>
  <c r="U94" i="3"/>
  <c r="U507" i="3"/>
  <c r="R505" i="3"/>
  <c r="U510" i="3"/>
  <c r="P123" i="3"/>
  <c r="U142" i="3"/>
  <c r="U145" i="3"/>
  <c r="U73" i="3"/>
  <c r="U218" i="3"/>
  <c r="U222" i="3"/>
  <c r="U284" i="3"/>
  <c r="T373" i="3"/>
  <c r="U341" i="3"/>
  <c r="U202" i="3"/>
  <c r="U250" i="3"/>
  <c r="U160" i="3"/>
  <c r="U97" i="3"/>
  <c r="S272" i="3"/>
  <c r="U385" i="3"/>
  <c r="U335" i="3"/>
  <c r="U339" i="3"/>
  <c r="P505" i="3"/>
  <c r="S286" i="3"/>
  <c r="U314" i="3"/>
  <c r="U474" i="3"/>
  <c r="U480" i="3"/>
  <c r="U359" i="3"/>
  <c r="U174" i="3"/>
  <c r="U170" i="3"/>
  <c r="U167" i="3"/>
  <c r="U404" i="3"/>
  <c r="P164" i="3"/>
  <c r="U242" i="3"/>
  <c r="U162" i="3"/>
  <c r="S137" i="3"/>
  <c r="U337" i="3"/>
  <c r="R470" i="3"/>
  <c r="U472" i="3"/>
  <c r="P182" i="3"/>
  <c r="U439" i="3"/>
  <c r="U318" i="3"/>
  <c r="R182" i="3"/>
  <c r="U184" i="3"/>
  <c r="U478" i="3"/>
  <c r="U476" i="3"/>
  <c r="U362" i="3"/>
  <c r="U166" i="3"/>
  <c r="R164" i="3"/>
  <c r="U181" i="3"/>
  <c r="U417" i="3"/>
  <c r="U406" i="3"/>
  <c r="U206" i="3"/>
  <c r="U128" i="3"/>
  <c r="P342" i="3"/>
  <c r="U27" i="3"/>
  <c r="U24" i="3"/>
  <c r="U251" i="3"/>
  <c r="U348" i="3"/>
  <c r="U154" i="3"/>
  <c r="U96" i="3"/>
  <c r="T505" i="3"/>
  <c r="U519" i="3"/>
  <c r="U233" i="3"/>
  <c r="U221" i="3"/>
  <c r="U283" i="3"/>
  <c r="U375" i="3"/>
  <c r="R373" i="3"/>
  <c r="U392" i="3"/>
  <c r="U333" i="3"/>
  <c r="U88" i="3"/>
  <c r="U75" i="3"/>
  <c r="U334" i="3"/>
  <c r="P356" i="3"/>
  <c r="U298" i="3"/>
  <c r="U295" i="3"/>
  <c r="U301" i="3"/>
  <c r="U310" i="3"/>
  <c r="U188" i="3"/>
  <c r="U479" i="3"/>
  <c r="U477" i="3"/>
  <c r="U481" i="3"/>
  <c r="U368" i="3"/>
  <c r="U178" i="3"/>
  <c r="U172" i="3"/>
  <c r="U403" i="3"/>
  <c r="U399" i="3"/>
  <c r="R397" i="3"/>
  <c r="U196" i="3"/>
  <c r="R194" i="3"/>
  <c r="T17" i="3"/>
  <c r="U241" i="3"/>
  <c r="U345" i="3"/>
  <c r="R342" i="3"/>
  <c r="U344" i="3"/>
  <c r="U152" i="3"/>
  <c r="R150" i="3"/>
  <c r="U91" i="3"/>
  <c r="T85" i="3"/>
  <c r="U520" i="3"/>
  <c r="P470" i="3"/>
  <c r="U143" i="3"/>
  <c r="U149" i="3"/>
  <c r="U285" i="3"/>
  <c r="U279" i="3"/>
  <c r="U380" i="3"/>
  <c r="U324" i="3"/>
  <c r="U326" i="3"/>
  <c r="U464" i="3"/>
  <c r="U516" i="3"/>
  <c r="P150" i="3"/>
  <c r="U275" i="3"/>
  <c r="P373" i="3"/>
  <c r="U289" i="3"/>
  <c r="U484" i="3"/>
  <c r="U475" i="3"/>
  <c r="U485" i="3"/>
  <c r="U367" i="3"/>
  <c r="U173" i="3"/>
  <c r="U211" i="3"/>
  <c r="U201" i="3"/>
  <c r="U459" i="3"/>
  <c r="U465" i="3"/>
  <c r="S235" i="3"/>
  <c r="U349" i="3"/>
  <c r="S505" i="3"/>
  <c r="P235" i="3"/>
  <c r="T70" i="3"/>
  <c r="U229" i="3"/>
  <c r="T215" i="3"/>
  <c r="U378" i="3"/>
  <c r="U383" i="3"/>
  <c r="U382" i="3"/>
  <c r="U514" i="3"/>
  <c r="P454" i="3"/>
  <c r="U225" i="3"/>
  <c r="S373" i="3"/>
  <c r="U306" i="3"/>
  <c r="U315" i="3"/>
  <c r="U186" i="3"/>
  <c r="U483" i="3"/>
  <c r="U358" i="3"/>
  <c r="R356" i="3"/>
  <c r="U180" i="3"/>
  <c r="T164" i="3"/>
  <c r="U402" i="3"/>
  <c r="U410" i="3"/>
  <c r="U210" i="3"/>
  <c r="U127" i="3"/>
  <c r="S454" i="3"/>
  <c r="U139" i="3"/>
  <c r="R137" i="3"/>
  <c r="U74" i="3"/>
  <c r="U272" i="3" l="1"/>
  <c r="U70" i="3"/>
  <c r="U85" i="3"/>
  <c r="U299" i="3"/>
  <c r="U137" i="3"/>
  <c r="U17" i="3"/>
  <c r="U505" i="3"/>
  <c r="U356" i="3"/>
  <c r="U150" i="3"/>
  <c r="U164" i="3"/>
  <c r="U182" i="3"/>
  <c r="U470" i="3"/>
  <c r="U215" i="3"/>
  <c r="U123" i="3"/>
  <c r="U319" i="3"/>
  <c r="U342" i="3"/>
  <c r="U397" i="3"/>
  <c r="U454" i="3"/>
  <c r="U194" i="3"/>
  <c r="U373" i="3"/>
  <c r="U235" i="3"/>
  <c r="U286" i="3"/>
  <c r="C48" i="3" l="1"/>
  <c r="C521" i="3" s="1"/>
  <c r="C528" i="3" s="1"/>
  <c r="D48" i="3"/>
  <c r="D521" i="3" s="1"/>
  <c r="D528" i="3" s="1"/>
  <c r="E51" i="3"/>
  <c r="E48" i="3" s="1"/>
  <c r="F64" i="3" s="1"/>
  <c r="F51" i="3" l="1"/>
  <c r="G51" i="3" s="1"/>
  <c r="Q64" i="3"/>
  <c r="L64" i="3"/>
  <c r="G64" i="3"/>
  <c r="F59" i="3"/>
  <c r="F65" i="3"/>
  <c r="F67" i="3"/>
  <c r="F50" i="3"/>
  <c r="F61" i="3"/>
  <c r="F54" i="3"/>
  <c r="F60" i="3"/>
  <c r="F68" i="3"/>
  <c r="E521" i="3"/>
  <c r="E528" i="3" s="1"/>
  <c r="F63" i="3"/>
  <c r="F58" i="3"/>
  <c r="F66" i="3"/>
  <c r="F56" i="3"/>
  <c r="F62" i="3"/>
  <c r="F53" i="3"/>
  <c r="F52" i="3"/>
  <c r="F55" i="3"/>
  <c r="F69" i="3"/>
  <c r="F57" i="3"/>
  <c r="Q51" i="3" l="1"/>
  <c r="L51" i="3"/>
  <c r="L69" i="3"/>
  <c r="G69" i="3"/>
  <c r="Q69" i="3"/>
  <c r="G65" i="3"/>
  <c r="Q65" i="3"/>
  <c r="L65" i="3"/>
  <c r="G55" i="3"/>
  <c r="Q55" i="3"/>
  <c r="L55" i="3"/>
  <c r="N64" i="3"/>
  <c r="M64" i="3"/>
  <c r="O64" i="3"/>
  <c r="G52" i="3"/>
  <c r="L52" i="3"/>
  <c r="Q52" i="3"/>
  <c r="Q62" i="3"/>
  <c r="L62" i="3"/>
  <c r="G62" i="3"/>
  <c r="S64" i="3"/>
  <c r="R64" i="3"/>
  <c r="T64" i="3"/>
  <c r="G61" i="3"/>
  <c r="Q61" i="3"/>
  <c r="L61" i="3"/>
  <c r="L67" i="3"/>
  <c r="Q67" i="3"/>
  <c r="G67" i="3"/>
  <c r="T51" i="3"/>
  <c r="S51" i="3"/>
  <c r="R51" i="3"/>
  <c r="U51" i="3" s="1"/>
  <c r="G50" i="3"/>
  <c r="L50" i="3"/>
  <c r="Q50" i="3"/>
  <c r="G53" i="3"/>
  <c r="L53" i="3"/>
  <c r="Q53" i="3"/>
  <c r="L56" i="3"/>
  <c r="G56" i="3"/>
  <c r="Q56" i="3"/>
  <c r="G59" i="3"/>
  <c r="Q59" i="3"/>
  <c r="L59" i="3"/>
  <c r="G66" i="3"/>
  <c r="L66" i="3"/>
  <c r="Q66" i="3"/>
  <c r="I64" i="3"/>
  <c r="J64" i="3"/>
  <c r="H64" i="3"/>
  <c r="L58" i="3"/>
  <c r="G58" i="3"/>
  <c r="Q58" i="3"/>
  <c r="L63" i="3"/>
  <c r="G63" i="3"/>
  <c r="Q63" i="3"/>
  <c r="Q68" i="3"/>
  <c r="L68" i="3"/>
  <c r="G68" i="3"/>
  <c r="O51" i="3"/>
  <c r="M51" i="3"/>
  <c r="N51" i="3"/>
  <c r="L54" i="3"/>
  <c r="G54" i="3"/>
  <c r="Q54" i="3"/>
  <c r="G57" i="3"/>
  <c r="L57" i="3"/>
  <c r="Q57" i="3"/>
  <c r="Q60" i="3"/>
  <c r="G60" i="3"/>
  <c r="L60" i="3"/>
  <c r="J51" i="3"/>
  <c r="H51" i="3"/>
  <c r="I51" i="3"/>
  <c r="K64" i="3" l="1"/>
  <c r="J61" i="3"/>
  <c r="H61" i="3"/>
  <c r="I61" i="3"/>
  <c r="M53" i="3"/>
  <c r="O53" i="3"/>
  <c r="N53" i="3"/>
  <c r="O55" i="3"/>
  <c r="N55" i="3"/>
  <c r="M55" i="3"/>
  <c r="K51" i="3"/>
  <c r="O60" i="3"/>
  <c r="N60" i="3"/>
  <c r="M60" i="3"/>
  <c r="R55" i="3"/>
  <c r="T55" i="3"/>
  <c r="S55" i="3"/>
  <c r="P64" i="3"/>
  <c r="H55" i="3"/>
  <c r="I55" i="3"/>
  <c r="J55" i="3"/>
  <c r="U64" i="3"/>
  <c r="T57" i="3"/>
  <c r="R57" i="3"/>
  <c r="S57" i="3"/>
  <c r="J62" i="3"/>
  <c r="I62" i="3"/>
  <c r="H62" i="3"/>
  <c r="K62" i="3" s="1"/>
  <c r="O65" i="3"/>
  <c r="N65" i="3"/>
  <c r="M65" i="3"/>
  <c r="P65" i="3" s="1"/>
  <c r="R53" i="3"/>
  <c r="T53" i="3"/>
  <c r="S53" i="3"/>
  <c r="J53" i="3"/>
  <c r="I53" i="3"/>
  <c r="H53" i="3"/>
  <c r="I68" i="3"/>
  <c r="J68" i="3"/>
  <c r="H68" i="3"/>
  <c r="K68" i="3" s="1"/>
  <c r="O68" i="3"/>
  <c r="N68" i="3"/>
  <c r="M68" i="3"/>
  <c r="P68" i="3" s="1"/>
  <c r="T68" i="3"/>
  <c r="S68" i="3"/>
  <c r="R68" i="3"/>
  <c r="M62" i="3"/>
  <c r="N62" i="3"/>
  <c r="O62" i="3"/>
  <c r="R65" i="3"/>
  <c r="S65" i="3"/>
  <c r="T65" i="3"/>
  <c r="N50" i="3"/>
  <c r="L48" i="3"/>
  <c r="L521" i="3" s="1"/>
  <c r="O50" i="3"/>
  <c r="M50" i="3"/>
  <c r="R62" i="3"/>
  <c r="T62" i="3"/>
  <c r="S62" i="3"/>
  <c r="I65" i="3"/>
  <c r="H65" i="3"/>
  <c r="J65" i="3"/>
  <c r="P51" i="3"/>
  <c r="S50" i="3"/>
  <c r="R50" i="3"/>
  <c r="Q48" i="3"/>
  <c r="Q521" i="3" s="1"/>
  <c r="T50" i="3"/>
  <c r="I60" i="3"/>
  <c r="J60" i="3"/>
  <c r="H60" i="3"/>
  <c r="J63" i="3"/>
  <c r="I63" i="3"/>
  <c r="H63" i="3"/>
  <c r="H57" i="3"/>
  <c r="I57" i="3"/>
  <c r="J57" i="3"/>
  <c r="S58" i="3"/>
  <c r="R58" i="3"/>
  <c r="T58" i="3"/>
  <c r="R56" i="3"/>
  <c r="T56" i="3"/>
  <c r="S56" i="3"/>
  <c r="I67" i="3"/>
  <c r="J67" i="3"/>
  <c r="H67" i="3"/>
  <c r="T52" i="3"/>
  <c r="S52" i="3"/>
  <c r="R52" i="3"/>
  <c r="U52" i="3" s="1"/>
  <c r="S69" i="3"/>
  <c r="R69" i="3"/>
  <c r="T69" i="3"/>
  <c r="T61" i="3"/>
  <c r="S61" i="3"/>
  <c r="R61" i="3"/>
  <c r="H50" i="3"/>
  <c r="I50" i="3"/>
  <c r="J50" i="3"/>
  <c r="G48" i="3"/>
  <c r="G521" i="3" s="1"/>
  <c r="S63" i="3"/>
  <c r="T63" i="3"/>
  <c r="R63" i="3"/>
  <c r="U63" i="3" s="1"/>
  <c r="R59" i="3"/>
  <c r="S59" i="3"/>
  <c r="T59" i="3"/>
  <c r="M63" i="3"/>
  <c r="O63" i="3"/>
  <c r="N63" i="3"/>
  <c r="R54" i="3"/>
  <c r="T54" i="3"/>
  <c r="S54" i="3"/>
  <c r="J54" i="3"/>
  <c r="I54" i="3"/>
  <c r="H54" i="3"/>
  <c r="K54" i="3" s="1"/>
  <c r="I58" i="3"/>
  <c r="J58" i="3"/>
  <c r="H58" i="3"/>
  <c r="H56" i="3"/>
  <c r="J56" i="3"/>
  <c r="I56" i="3"/>
  <c r="S67" i="3"/>
  <c r="R67" i="3"/>
  <c r="T67" i="3"/>
  <c r="N52" i="3"/>
  <c r="O52" i="3"/>
  <c r="M52" i="3"/>
  <c r="P52" i="3" s="1"/>
  <c r="H69" i="3"/>
  <c r="I69" i="3"/>
  <c r="J69" i="3"/>
  <c r="O61" i="3"/>
  <c r="M61" i="3"/>
  <c r="N61" i="3"/>
  <c r="R66" i="3"/>
  <c r="S66" i="3"/>
  <c r="T66" i="3"/>
  <c r="O66" i="3"/>
  <c r="M66" i="3"/>
  <c r="N66" i="3"/>
  <c r="S60" i="3"/>
  <c r="T60" i="3"/>
  <c r="R60" i="3"/>
  <c r="I66" i="3"/>
  <c r="H66" i="3"/>
  <c r="J66" i="3"/>
  <c r="M59" i="3"/>
  <c r="O59" i="3"/>
  <c r="N59" i="3"/>
  <c r="N57" i="3"/>
  <c r="O57" i="3"/>
  <c r="M57" i="3"/>
  <c r="P57" i="3" s="1"/>
  <c r="H59" i="3"/>
  <c r="I59" i="3"/>
  <c r="J59" i="3"/>
  <c r="M54" i="3"/>
  <c r="O54" i="3"/>
  <c r="N54" i="3"/>
  <c r="N58" i="3"/>
  <c r="M58" i="3"/>
  <c r="O58" i="3"/>
  <c r="M56" i="3"/>
  <c r="N56" i="3"/>
  <c r="O56" i="3"/>
  <c r="M67" i="3"/>
  <c r="N67" i="3"/>
  <c r="O67" i="3"/>
  <c r="I52" i="3"/>
  <c r="J52" i="3"/>
  <c r="H52" i="3"/>
  <c r="K52" i="3" s="1"/>
  <c r="N69" i="3"/>
  <c r="M69" i="3"/>
  <c r="O69" i="3"/>
  <c r="U58" i="3" l="1"/>
  <c r="I48" i="3"/>
  <c r="I521" i="3" s="1"/>
  <c r="P69" i="3"/>
  <c r="P58" i="3"/>
  <c r="U67" i="3"/>
  <c r="J48" i="3"/>
  <c r="J521" i="3" s="1"/>
  <c r="J528" i="3" s="1"/>
  <c r="K67" i="3"/>
  <c r="K63" i="3"/>
  <c r="K65" i="3"/>
  <c r="K53" i="3"/>
  <c r="U60" i="3"/>
  <c r="K58" i="3"/>
  <c r="U56" i="3"/>
  <c r="U53" i="3"/>
  <c r="U69" i="3"/>
  <c r="U57" i="3"/>
  <c r="U66" i="3"/>
  <c r="H48" i="3"/>
  <c r="H521" i="3" s="1"/>
  <c r="K50" i="3"/>
  <c r="P62" i="3"/>
  <c r="P59" i="3"/>
  <c r="K66" i="3"/>
  <c r="P61" i="3"/>
  <c r="U61" i="3"/>
  <c r="K60" i="3"/>
  <c r="U68" i="3"/>
  <c r="P55" i="3"/>
  <c r="U54" i="3"/>
  <c r="P54" i="3"/>
  <c r="K56" i="3"/>
  <c r="P63" i="3"/>
  <c r="U62" i="3"/>
  <c r="T48" i="3"/>
  <c r="T521" i="3" s="1"/>
  <c r="T528" i="3" s="1"/>
  <c r="O48" i="3"/>
  <c r="O521" i="3" s="1"/>
  <c r="O528" i="3" s="1"/>
  <c r="K55" i="3"/>
  <c r="U59" i="3"/>
  <c r="R48" i="3"/>
  <c r="R521" i="3" s="1"/>
  <c r="U50" i="3"/>
  <c r="N48" i="3"/>
  <c r="N521" i="3" s="1"/>
  <c r="P53" i="3"/>
  <c r="P50" i="3"/>
  <c r="M48" i="3"/>
  <c r="M521" i="3" s="1"/>
  <c r="P67" i="3"/>
  <c r="K69" i="3"/>
  <c r="P66" i="3"/>
  <c r="S48" i="3"/>
  <c r="S521" i="3" s="1"/>
  <c r="P56" i="3"/>
  <c r="U55" i="3"/>
  <c r="K61" i="3"/>
  <c r="K59" i="3"/>
  <c r="K57" i="3"/>
  <c r="U65" i="3"/>
  <c r="P60" i="3"/>
  <c r="U48" i="3" l="1"/>
  <c r="U521" i="3" s="1"/>
  <c r="K48" i="3"/>
  <c r="K521" i="3" s="1"/>
  <c r="P48" i="3"/>
  <c r="P521" i="3" s="1"/>
  <c r="L526" i="3" l="1"/>
  <c r="G526" i="3"/>
  <c r="M526" i="3" l="1"/>
  <c r="L527" i="3"/>
  <c r="L528" i="3" s="1"/>
  <c r="N526" i="3"/>
  <c r="N527" i="3" s="1"/>
  <c r="N528" i="3" s="1"/>
  <c r="Q526" i="3"/>
  <c r="H526" i="3"/>
  <c r="I526" i="3"/>
  <c r="I527" i="3" s="1"/>
  <c r="I528" i="3" s="1"/>
  <c r="G527" i="3"/>
  <c r="G528" i="3" s="1"/>
  <c r="K526" i="3" l="1"/>
  <c r="K527" i="3" s="1"/>
  <c r="K528" i="3" s="1"/>
  <c r="H527" i="3"/>
  <c r="H528" i="3" s="1"/>
  <c r="Q527" i="3"/>
  <c r="Q528" i="3" s="1"/>
  <c r="R526" i="3"/>
  <c r="S526" i="3"/>
  <c r="S527" i="3" s="1"/>
  <c r="S528" i="3" s="1"/>
  <c r="M527" i="3"/>
  <c r="M528" i="3" s="1"/>
  <c r="P526" i="3"/>
  <c r="P527" i="3" s="1"/>
  <c r="P528" i="3" s="1"/>
  <c r="U526" i="3" l="1"/>
  <c r="U527" i="3" s="1"/>
  <c r="U528" i="3" s="1"/>
  <c r="R527" i="3"/>
  <c r="R528" i="3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Мирошниченко Наталья Анатольевна</author>
  </authors>
  <commentList>
    <comment ref="AD5" authorId="0" shapeId="0" xr:uid="{00000000-0006-0000-0000-000001000000}">
      <text>
        <r>
          <rPr>
            <b/>
            <sz val="9"/>
            <color indexed="81"/>
            <rFont val="Tahoma"/>
            <family val="2"/>
            <charset val="204"/>
          </rPr>
          <t>Мирошниченко Наталья Анатольевна: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Мирошниченко Наталья Анатольевна</author>
  </authors>
  <commentList>
    <comment ref="B125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04"/>
          </rPr>
          <t>Значение из базы (по всем элементам): 258,12</t>
        </r>
      </text>
    </comment>
    <comment ref="B127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04"/>
          </rPr>
          <t>Значение из базы (по всем элементам): 24,18</t>
        </r>
      </text>
    </comment>
    <comment ref="B132" authorId="0" shapeId="0" xr:uid="{00000000-0006-0000-0400-000003000000}">
      <text>
        <r>
          <rPr>
            <b/>
            <sz val="9"/>
            <color indexed="81"/>
            <rFont val="Tahoma"/>
            <family val="2"/>
            <charset val="204"/>
          </rPr>
          <t>Значение из базы (по всем элементам): 24,16</t>
        </r>
      </text>
    </comment>
    <comment ref="B134" authorId="0" shapeId="0" xr:uid="{00000000-0006-0000-0400-000004000000}">
      <text>
        <r>
          <rPr>
            <b/>
            <sz val="9"/>
            <color indexed="81"/>
            <rFont val="Tahoma"/>
            <family val="2"/>
            <charset val="204"/>
          </rPr>
          <t>Значение из базы (по всем элементам): 9,09</t>
        </r>
      </text>
    </comment>
  </commentList>
</comments>
</file>

<file path=xl/sharedStrings.xml><?xml version="1.0" encoding="utf-8"?>
<sst xmlns="http://schemas.openxmlformats.org/spreadsheetml/2006/main" count="907" uniqueCount="678">
  <si>
    <t>А</t>
  </si>
  <si>
    <t>Показатели</t>
  </si>
  <si>
    <t>Приложение 1</t>
  </si>
  <si>
    <t>Прогноз на 2026 год (контингент)</t>
  </si>
  <si>
    <t>Прогноз НДФЛ на 2026 год</t>
  </si>
  <si>
    <t xml:space="preserve">Баганский </t>
  </si>
  <si>
    <t>Барабинский</t>
  </si>
  <si>
    <t xml:space="preserve">Болотнинский </t>
  </si>
  <si>
    <t xml:space="preserve">Венгеровский </t>
  </si>
  <si>
    <t xml:space="preserve">Доволенский </t>
  </si>
  <si>
    <t xml:space="preserve">Здвинский </t>
  </si>
  <si>
    <t xml:space="preserve">Искитимский </t>
  </si>
  <si>
    <t xml:space="preserve">Карасукский </t>
  </si>
  <si>
    <t xml:space="preserve">Каргатский </t>
  </si>
  <si>
    <t xml:space="preserve">Колыванский </t>
  </si>
  <si>
    <t xml:space="preserve">Коченевский </t>
  </si>
  <si>
    <t xml:space="preserve">Кочковский </t>
  </si>
  <si>
    <t xml:space="preserve">Краснозерский </t>
  </si>
  <si>
    <t xml:space="preserve">Куйбышевский </t>
  </si>
  <si>
    <t xml:space="preserve">Купинский </t>
  </si>
  <si>
    <t xml:space="preserve">Кыштовский </t>
  </si>
  <si>
    <t xml:space="preserve">Маслянинский </t>
  </si>
  <si>
    <t xml:space="preserve">Мошковский </t>
  </si>
  <si>
    <t xml:space="preserve">Новосибирский </t>
  </si>
  <si>
    <t xml:space="preserve">Ордынский </t>
  </si>
  <si>
    <t xml:space="preserve">Северный </t>
  </si>
  <si>
    <t>Сузунский</t>
  </si>
  <si>
    <t xml:space="preserve">Татарский </t>
  </si>
  <si>
    <t xml:space="preserve">Тогучинский </t>
  </si>
  <si>
    <t xml:space="preserve">Убинский </t>
  </si>
  <si>
    <t>Усть-Таркский</t>
  </si>
  <si>
    <t>Чановский</t>
  </si>
  <si>
    <t xml:space="preserve">Черепановский </t>
  </si>
  <si>
    <t xml:space="preserve">Чистоозерный </t>
  </si>
  <si>
    <t xml:space="preserve">Чулымский </t>
  </si>
  <si>
    <t>Итого по районам</t>
  </si>
  <si>
    <t>г. Бердск</t>
  </si>
  <si>
    <t>г. Искитим</t>
  </si>
  <si>
    <t>р.п. Кольцово</t>
  </si>
  <si>
    <t>г. Обь</t>
  </si>
  <si>
    <t>г. Новосибирск</t>
  </si>
  <si>
    <t>Итого по городам</t>
  </si>
  <si>
    <t>Погашение недоимки в ОБ НСО</t>
  </si>
  <si>
    <t>Дополнительные поступления по господдержке в ОБ НСО</t>
  </si>
  <si>
    <t>Общие итоги</t>
  </si>
  <si>
    <t>по КБК 102040 (иностранцы)</t>
  </si>
  <si>
    <t>Т 5/5 (фактически сложившийся), всего</t>
  </si>
  <si>
    <t>Т 5/5 в сопоставимых условиях (без учета разовых поступлений), всего</t>
  </si>
  <si>
    <t>Т 5/5 по КБК 102040 (иностранцы)</t>
  </si>
  <si>
    <t>3836721151 Нина Юрьевна - Переделывают корректировку и разовые, пришлют не позднее 4.07</t>
  </si>
  <si>
    <t>МО НСО</t>
  </si>
  <si>
    <t>ОБ</t>
  </si>
  <si>
    <t>МР (ГО)</t>
  </si>
  <si>
    <t xml:space="preserve">МО (сельские поселения) </t>
  </si>
  <si>
    <t>КБ</t>
  </si>
  <si>
    <t>Всего по расчетам к бюджету</t>
  </si>
  <si>
    <t>ОБ (85%)</t>
  </si>
  <si>
    <t>МР 15% (7%), ГО 15%</t>
  </si>
  <si>
    <t>МО (сельские поселения)-8%</t>
  </si>
  <si>
    <t>Всего (контрольная цифра) в разноску</t>
  </si>
  <si>
    <t>МО (сельские поселения)</t>
  </si>
  <si>
    <t>Баганский район</t>
  </si>
  <si>
    <t>(Баганский район ДАННЫЕ)</t>
  </si>
  <si>
    <t>Андреевский</t>
  </si>
  <si>
    <t>Баганский</t>
  </si>
  <si>
    <t>Ивановский</t>
  </si>
  <si>
    <t>Казанский</t>
  </si>
  <si>
    <t>Кузнецовский</t>
  </si>
  <si>
    <t>Лозовской</t>
  </si>
  <si>
    <t>Мироновский</t>
  </si>
  <si>
    <t>Палецкий</t>
  </si>
  <si>
    <t>Савкинский</t>
  </si>
  <si>
    <t>Барабинский район</t>
  </si>
  <si>
    <t>(Барабинский район ДАННЫЕ)</t>
  </si>
  <si>
    <t>г. Барабинск</t>
  </si>
  <si>
    <t>Зюзинский</t>
  </si>
  <si>
    <t>Козловский</t>
  </si>
  <si>
    <t>Межозерный</t>
  </si>
  <si>
    <t>Новониколаевский</t>
  </si>
  <si>
    <t>Новоспасский</t>
  </si>
  <si>
    <t>Новочановский</t>
  </si>
  <si>
    <t>Новоярковский</t>
  </si>
  <si>
    <t>Таскаевский</t>
  </si>
  <si>
    <t>Устьянцевский</t>
  </si>
  <si>
    <t>Шубинский</t>
  </si>
  <si>
    <t>Щербаковский</t>
  </si>
  <si>
    <t>Болотнинский район</t>
  </si>
  <si>
    <t>(Болотнинский район ДАННЫЕ)</t>
  </si>
  <si>
    <t>г. Болотное</t>
  </si>
  <si>
    <t>Ачинский</t>
  </si>
  <si>
    <t>Байкальский</t>
  </si>
  <si>
    <t>Баратаевский</t>
  </si>
  <si>
    <t>Боровской</t>
  </si>
  <si>
    <t>Варламовский</t>
  </si>
  <si>
    <t>Дивинский</t>
  </si>
  <si>
    <t>Егоровский</t>
  </si>
  <si>
    <t>Зудовский</t>
  </si>
  <si>
    <t>Карасевский</t>
  </si>
  <si>
    <t>Корниловский</t>
  </si>
  <si>
    <t>Кунчурукский</t>
  </si>
  <si>
    <t>Новобибеевский</t>
  </si>
  <si>
    <t>Ояшинский</t>
  </si>
  <si>
    <t>Светлополянский</t>
  </si>
  <si>
    <t>Венгеровский район</t>
  </si>
  <si>
    <t>(Венгеровский район ДАННЫЕ)</t>
  </si>
  <si>
    <t>Венгеровский</t>
  </si>
  <si>
    <t>Вознесенский</t>
  </si>
  <si>
    <t>Воробьевский</t>
  </si>
  <si>
    <t>Ключевской</t>
  </si>
  <si>
    <t>Меньшиковский</t>
  </si>
  <si>
    <t>Мининский</t>
  </si>
  <si>
    <t>Новокуликовский</t>
  </si>
  <si>
    <t>Новотартасский</t>
  </si>
  <si>
    <t>Павловский</t>
  </si>
  <si>
    <t>Петропавловский 1-й</t>
  </si>
  <si>
    <t>Петропавловский 2-й</t>
  </si>
  <si>
    <t>Сибирцевский 1-й</t>
  </si>
  <si>
    <t>Сибирцевский 2-й</t>
  </si>
  <si>
    <t>Тартасский</t>
  </si>
  <si>
    <t>Туруновский</t>
  </si>
  <si>
    <t>Урезский</t>
  </si>
  <si>
    <t>Усть-Изесский</t>
  </si>
  <si>
    <t>Усть-Ламенский</t>
  </si>
  <si>
    <t>Филошенский</t>
  </si>
  <si>
    <t>Шипицынский</t>
  </si>
  <si>
    <t>Доволенский район</t>
  </si>
  <si>
    <t>(Доволенский район ДАННЫЕ)</t>
  </si>
  <si>
    <t>Баклушевский</t>
  </si>
  <si>
    <t>Волчанский</t>
  </si>
  <si>
    <t>Доволенский</t>
  </si>
  <si>
    <t>Ильинский</t>
  </si>
  <si>
    <t>Индерский</t>
  </si>
  <si>
    <t>Комарьевский</t>
  </si>
  <si>
    <t>Красногривенский</t>
  </si>
  <si>
    <t>Согорнский</t>
  </si>
  <si>
    <t>Суздальский</t>
  </si>
  <si>
    <t>Травнинский</t>
  </si>
  <si>
    <t>Утянский</t>
  </si>
  <si>
    <t>Шагальский</t>
  </si>
  <si>
    <t>Ярковский</t>
  </si>
  <si>
    <t>Здвинский район</t>
  </si>
  <si>
    <t>(Здвинский район ДАННЫЕ)</t>
  </si>
  <si>
    <t>Алексеевский</t>
  </si>
  <si>
    <t>Верх-Каргатский</t>
  </si>
  <si>
    <t>Верх-Урюмский</t>
  </si>
  <si>
    <t>Горносталевский</t>
  </si>
  <si>
    <t>Здвинский</t>
  </si>
  <si>
    <t>Лянинский</t>
  </si>
  <si>
    <t>Нижнеурюмский</t>
  </si>
  <si>
    <t>Нижнечулымский</t>
  </si>
  <si>
    <t>Новороссийский</t>
  </si>
  <si>
    <t>Петраковский</t>
  </si>
  <si>
    <t>Рощинский</t>
  </si>
  <si>
    <t>Сарыбалыкский</t>
  </si>
  <si>
    <t>Цветниковский</t>
  </si>
  <si>
    <t>Чулымский</t>
  </si>
  <si>
    <t>Искитимский район</t>
  </si>
  <si>
    <t>(Искитимский район ДАННЫЕ)</t>
  </si>
  <si>
    <t>р.п. Линево</t>
  </si>
  <si>
    <t>Бурмистровский</t>
  </si>
  <si>
    <t>Быстровский</t>
  </si>
  <si>
    <t>Верх-Коенский</t>
  </si>
  <si>
    <t>Гилевский</t>
  </si>
  <si>
    <t>Гусельниковский</t>
  </si>
  <si>
    <t>Евсинский</t>
  </si>
  <si>
    <t>Легостаевский</t>
  </si>
  <si>
    <t>Листвянский</t>
  </si>
  <si>
    <t>Мичуринский</t>
  </si>
  <si>
    <t>Морозовский</t>
  </si>
  <si>
    <t>Преображенский</t>
  </si>
  <si>
    <t>Промышленный</t>
  </si>
  <si>
    <t>Совхозный</t>
  </si>
  <si>
    <t>Степной</t>
  </si>
  <si>
    <t>Тальменский</t>
  </si>
  <si>
    <t>Улыбинский</t>
  </si>
  <si>
    <t>Усть-Чемской</t>
  </si>
  <si>
    <t>Чернореченский</t>
  </si>
  <si>
    <t>Шибковский</t>
  </si>
  <si>
    <t>Карасукский район</t>
  </si>
  <si>
    <t>(Карасукский район ДАННЫЕ)</t>
  </si>
  <si>
    <t>г. Карасук</t>
  </si>
  <si>
    <t>Беленский</t>
  </si>
  <si>
    <t>Благодатский</t>
  </si>
  <si>
    <t>Знаменский</t>
  </si>
  <si>
    <t>Ирбизинский</t>
  </si>
  <si>
    <t>Калиновский</t>
  </si>
  <si>
    <t>Михайловский</t>
  </si>
  <si>
    <t>Октябрьский</t>
  </si>
  <si>
    <t>Студеновский</t>
  </si>
  <si>
    <t>Троицкий</t>
  </si>
  <si>
    <t>Хорошинский</t>
  </si>
  <si>
    <t>Чернокурьинский</t>
  </si>
  <si>
    <t>Каргатский район</t>
  </si>
  <si>
    <t>(Каргатский район ДАННЫЕ)</t>
  </si>
  <si>
    <t>г. Каргат</t>
  </si>
  <si>
    <t>Алабугинский</t>
  </si>
  <si>
    <t>Беркутовский</t>
  </si>
  <si>
    <t>Карганский</t>
  </si>
  <si>
    <t>Кубанский</t>
  </si>
  <si>
    <t>Маршанский</t>
  </si>
  <si>
    <t>Мусинский</t>
  </si>
  <si>
    <t>Первомайский</t>
  </si>
  <si>
    <t>Суминский</t>
  </si>
  <si>
    <t>Форпост-Каргатский</t>
  </si>
  <si>
    <t>Колыванский район</t>
  </si>
  <si>
    <t>(Колыванский район ДАННЫЕ)</t>
  </si>
  <si>
    <t>р.п. Колывань</t>
  </si>
  <si>
    <t>Вьюнский</t>
  </si>
  <si>
    <t>Калининский</t>
  </si>
  <si>
    <t>Кандауровский</t>
  </si>
  <si>
    <t>Королевский</t>
  </si>
  <si>
    <t>Новотроицкий</t>
  </si>
  <si>
    <t>Новотырышкинский</t>
  </si>
  <si>
    <t>Пихтовский</t>
  </si>
  <si>
    <t>Пономаревский</t>
  </si>
  <si>
    <t>Сидоровский</t>
  </si>
  <si>
    <t>Скалинский</t>
  </si>
  <si>
    <t>Соколовский</t>
  </si>
  <si>
    <t>Коченевский район</t>
  </si>
  <si>
    <t>(Коченевский район ДАННЫЕ)</t>
  </si>
  <si>
    <t>р.п. Коченево</t>
  </si>
  <si>
    <t>р.п. Чик</t>
  </si>
  <si>
    <t>Дупленский</t>
  </si>
  <si>
    <t>Краснотальский</t>
  </si>
  <si>
    <t>Кремлевский</t>
  </si>
  <si>
    <t>Крутологовский</t>
  </si>
  <si>
    <t>Леснополянский</t>
  </si>
  <si>
    <t>Новомихайловский</t>
  </si>
  <si>
    <t>Овчинниковский</t>
  </si>
  <si>
    <t>Поваренский</t>
  </si>
  <si>
    <t>Прокудский</t>
  </si>
  <si>
    <t>Федосихинский</t>
  </si>
  <si>
    <t>Целинный</t>
  </si>
  <si>
    <t>Чистопольский</t>
  </si>
  <si>
    <t>Шагаловский</t>
  </si>
  <si>
    <t>Кочковский район</t>
  </si>
  <si>
    <t>(Кочковский район ДАННЫЕ)</t>
  </si>
  <si>
    <t>Быструхинский</t>
  </si>
  <si>
    <t>Ермаковский</t>
  </si>
  <si>
    <t>Жуланский</t>
  </si>
  <si>
    <t>Кочковский</t>
  </si>
  <si>
    <t>Красносибирский</t>
  </si>
  <si>
    <t>Новорешетовский</t>
  </si>
  <si>
    <t>Новоцелинный</t>
  </si>
  <si>
    <t>Решетовский</t>
  </si>
  <si>
    <t>Черновский</t>
  </si>
  <si>
    <t>Краснозерский район</t>
  </si>
  <si>
    <t>(Краснозерский район ДАННЫЕ)</t>
  </si>
  <si>
    <t>р.п. Краснозерское</t>
  </si>
  <si>
    <t>Аксенихинский</t>
  </si>
  <si>
    <t>Веселовский</t>
  </si>
  <si>
    <t>Зубковский</t>
  </si>
  <si>
    <t>Казанакский</t>
  </si>
  <si>
    <t>Кайгородский</t>
  </si>
  <si>
    <t>Колыбельский</t>
  </si>
  <si>
    <t>Коневский</t>
  </si>
  <si>
    <t>Лобинский</t>
  </si>
  <si>
    <t>Лотошанский</t>
  </si>
  <si>
    <t>Майский</t>
  </si>
  <si>
    <t>Мохнатологовский</t>
  </si>
  <si>
    <t>Нижнечеремошинский</t>
  </si>
  <si>
    <t>Орехово-Логовской</t>
  </si>
  <si>
    <t>Половинский</t>
  </si>
  <si>
    <t>Полойский</t>
  </si>
  <si>
    <t>Садовский</t>
  </si>
  <si>
    <t>Светловский</t>
  </si>
  <si>
    <t>Куйбышевский район</t>
  </si>
  <si>
    <t>(Куйбышевский район ДАННЫЕ)</t>
  </si>
  <si>
    <t>г. Куйбышев</t>
  </si>
  <si>
    <t>Абрамовский</t>
  </si>
  <si>
    <t>Балманский</t>
  </si>
  <si>
    <t>Булатовский</t>
  </si>
  <si>
    <t>Верх-Ичинский</t>
  </si>
  <si>
    <t>Веснянский</t>
  </si>
  <si>
    <t>Гжатский</t>
  </si>
  <si>
    <t>Горбуновский</t>
  </si>
  <si>
    <t>Зоновский</t>
  </si>
  <si>
    <t>Камский</t>
  </si>
  <si>
    <t>Куйбышевский</t>
  </si>
  <si>
    <t>Новоичинский</t>
  </si>
  <si>
    <t>Осиновский</t>
  </si>
  <si>
    <t>Отрадненский</t>
  </si>
  <si>
    <t>Сергинский</t>
  </si>
  <si>
    <t>Чумаковский</t>
  </si>
  <si>
    <t>Купинский район</t>
  </si>
  <si>
    <t>(Купинский район ДАННЫЕ)</t>
  </si>
  <si>
    <t>г. Купино</t>
  </si>
  <si>
    <t>Благовещенский</t>
  </si>
  <si>
    <t>Вишневский</t>
  </si>
  <si>
    <t>Копкульский</t>
  </si>
  <si>
    <t>Ленинский</t>
  </si>
  <si>
    <t>Лягушенский</t>
  </si>
  <si>
    <t>Медяковский</t>
  </si>
  <si>
    <t>Метелевский</t>
  </si>
  <si>
    <t>Новоключевской</t>
  </si>
  <si>
    <t>Новосельский</t>
  </si>
  <si>
    <t>Рождественский</t>
  </si>
  <si>
    <t>Сибирский</t>
  </si>
  <si>
    <t>Стеклянский</t>
  </si>
  <si>
    <t>Чаинский</t>
  </si>
  <si>
    <t>Яркульский</t>
  </si>
  <si>
    <t>Кыштовский район</t>
  </si>
  <si>
    <t>(Кыштовский район ДАННЫЕ)</t>
  </si>
  <si>
    <t>Березовский</t>
  </si>
  <si>
    <t>Большереченский</t>
  </si>
  <si>
    <t>Вараксинский</t>
  </si>
  <si>
    <t>Верх-Майзасский</t>
  </si>
  <si>
    <t>Верх-Таркский</t>
  </si>
  <si>
    <t>Ереминский</t>
  </si>
  <si>
    <t>Заливинский</t>
  </si>
  <si>
    <t>Колбасинский</t>
  </si>
  <si>
    <t>Крутихинский</t>
  </si>
  <si>
    <t>Кулябинский</t>
  </si>
  <si>
    <t>Кыштовский</t>
  </si>
  <si>
    <t>Малокрасноярский</t>
  </si>
  <si>
    <t>Новомайзасский</t>
  </si>
  <si>
    <t>Новочекинский</t>
  </si>
  <si>
    <t>Орловский</t>
  </si>
  <si>
    <t>Сергеевский</t>
  </si>
  <si>
    <t>Маслянинский район</t>
  </si>
  <si>
    <t>(Маслянинский район ДАННЫЕ)</t>
  </si>
  <si>
    <t>р.п. Маслянино</t>
  </si>
  <si>
    <t>Бажинский</t>
  </si>
  <si>
    <t>Большеизыракский</t>
  </si>
  <si>
    <t>Борковский</t>
  </si>
  <si>
    <t>Дубровский</t>
  </si>
  <si>
    <t>Егорьевский</t>
  </si>
  <si>
    <t>Елбанский</t>
  </si>
  <si>
    <t>Малотомский</t>
  </si>
  <si>
    <t>Мамоновский</t>
  </si>
  <si>
    <t>Никоновский</t>
  </si>
  <si>
    <t>Пеньковский</t>
  </si>
  <si>
    <t>Мошковский район</t>
  </si>
  <si>
    <t>(Мошковский район ДАННЫЕ)</t>
  </si>
  <si>
    <t>р.п. Мошково</t>
  </si>
  <si>
    <t>р.п. Станционно-Ояшинский</t>
  </si>
  <si>
    <t>Балтинский</t>
  </si>
  <si>
    <t>Барлакский</t>
  </si>
  <si>
    <t>Дубровинский</t>
  </si>
  <si>
    <t>Кайлинский</t>
  </si>
  <si>
    <t>Новомошковский</t>
  </si>
  <si>
    <t>Сарапульский</t>
  </si>
  <si>
    <t>Сокурский</t>
  </si>
  <si>
    <t>Ташаринский</t>
  </si>
  <si>
    <t>Широкоярский</t>
  </si>
  <si>
    <t>Новосибирский район</t>
  </si>
  <si>
    <t>(Новосибирский район ДАННЫЕ)</t>
  </si>
  <si>
    <t>р.п. Краснообск</t>
  </si>
  <si>
    <t>Барышевский</t>
  </si>
  <si>
    <t>Верх-Тулинский</t>
  </si>
  <si>
    <t>Каменский</t>
  </si>
  <si>
    <t>Криводановский</t>
  </si>
  <si>
    <t>Кубовинский</t>
  </si>
  <si>
    <t>Кудряшовский</t>
  </si>
  <si>
    <t>Морской</t>
  </si>
  <si>
    <t>Мочищенский</t>
  </si>
  <si>
    <t>Новолуговской</t>
  </si>
  <si>
    <t>Плотниковский</t>
  </si>
  <si>
    <t>Раздольненский</t>
  </si>
  <si>
    <t>Станционный</t>
  </si>
  <si>
    <t>Толмачевский</t>
  </si>
  <si>
    <t>Ордынский район</t>
  </si>
  <si>
    <t>(Ордынский район ДАННЫЕ)</t>
  </si>
  <si>
    <t>р.п. Ордынское</t>
  </si>
  <si>
    <t>Вагайцевский</t>
  </si>
  <si>
    <t>Верх-Алеусский</t>
  </si>
  <si>
    <t>Верх-Ирменский</t>
  </si>
  <si>
    <t>Верх-Чикский</t>
  </si>
  <si>
    <t>Кирзинский</t>
  </si>
  <si>
    <t>Козихинский</t>
  </si>
  <si>
    <t>Красноярский</t>
  </si>
  <si>
    <t>Нижнекаменский</t>
  </si>
  <si>
    <t>Новопичуговский</t>
  </si>
  <si>
    <t>Новошарапский</t>
  </si>
  <si>
    <t>Петровский</t>
  </si>
  <si>
    <t>Пролетарский</t>
  </si>
  <si>
    <t>Рогалевский</t>
  </si>
  <si>
    <t>Спиринский</t>
  </si>
  <si>
    <t>Усть-Луковский</t>
  </si>
  <si>
    <t>Устюжанинский</t>
  </si>
  <si>
    <t>Филипповский</t>
  </si>
  <si>
    <t>Чингисский</t>
  </si>
  <si>
    <t>Шайдуровский</t>
  </si>
  <si>
    <t>Северный район</t>
  </si>
  <si>
    <t>(Северный район ДАННЫЕ)</t>
  </si>
  <si>
    <t>Бергульский</t>
  </si>
  <si>
    <t>Биазинский</t>
  </si>
  <si>
    <t>Верх-Красноярский</t>
  </si>
  <si>
    <t>Гражданцевский</t>
  </si>
  <si>
    <t>Останинский</t>
  </si>
  <si>
    <t>Остяцкий</t>
  </si>
  <si>
    <t>Потюкановский</t>
  </si>
  <si>
    <t>Северный</t>
  </si>
  <si>
    <t>Федоровский</t>
  </si>
  <si>
    <t>Чебаковский</t>
  </si>
  <si>
    <t>Чувашинский</t>
  </si>
  <si>
    <t>Сузунский район</t>
  </si>
  <si>
    <t>(Сузунский район ДАННЫЕ)</t>
  </si>
  <si>
    <t>р.п. Сузун</t>
  </si>
  <si>
    <t>Битковский</t>
  </si>
  <si>
    <t>Бобровский</t>
  </si>
  <si>
    <t>Болтовский</t>
  </si>
  <si>
    <t>Верх-Сузунский</t>
  </si>
  <si>
    <t>Заковряжинский</t>
  </si>
  <si>
    <t>Каргаполовский</t>
  </si>
  <si>
    <t>Ключиковский</t>
  </si>
  <si>
    <t>Малышевский</t>
  </si>
  <si>
    <t>Маюровский</t>
  </si>
  <si>
    <t>Меретский</t>
  </si>
  <si>
    <t>Мышланский</t>
  </si>
  <si>
    <t>Шарчинский</t>
  </si>
  <si>
    <t>Шипуновский</t>
  </si>
  <si>
    <t>Татарский район</t>
  </si>
  <si>
    <t>(Татарский район ДАННЫЕ)</t>
  </si>
  <si>
    <t>г. Татарск</t>
  </si>
  <si>
    <t>Дмитриевский</t>
  </si>
  <si>
    <t>Зубовский</t>
  </si>
  <si>
    <t>Казаткульский</t>
  </si>
  <si>
    <t>Казачемысский</t>
  </si>
  <si>
    <t>Киевский</t>
  </si>
  <si>
    <t>Константиновский</t>
  </si>
  <si>
    <t>Кочневский</t>
  </si>
  <si>
    <t>Лопатинский</t>
  </si>
  <si>
    <t>Неудачинский</t>
  </si>
  <si>
    <t>Николаевский</t>
  </si>
  <si>
    <t>Никулинский</t>
  </si>
  <si>
    <t>Новопервомайский</t>
  </si>
  <si>
    <t>Новопокровский</t>
  </si>
  <si>
    <t>Северотатарский</t>
  </si>
  <si>
    <t>Увальский</t>
  </si>
  <si>
    <t>Ускюльский</t>
  </si>
  <si>
    <t>Тогучинский район</t>
  </si>
  <si>
    <t>(Тогучинский район ДАННЫЕ)</t>
  </si>
  <si>
    <t>г. Тогучин</t>
  </si>
  <si>
    <t>р.п. Горный</t>
  </si>
  <si>
    <t>Борцовский</t>
  </si>
  <si>
    <t>Буготакский</t>
  </si>
  <si>
    <t>Вассинский</t>
  </si>
  <si>
    <t>Гутовский</t>
  </si>
  <si>
    <t>Завьяловский</t>
  </si>
  <si>
    <t>Заречный</t>
  </si>
  <si>
    <t>Киикский</t>
  </si>
  <si>
    <t>Кировский</t>
  </si>
  <si>
    <t>Коуракский</t>
  </si>
  <si>
    <t>Кудельно-Ключевской</t>
  </si>
  <si>
    <t>Кудринский</t>
  </si>
  <si>
    <t>Лебедевский</t>
  </si>
  <si>
    <t>Мирновский</t>
  </si>
  <si>
    <t>Нечаевский</t>
  </si>
  <si>
    <t>Репьевский</t>
  </si>
  <si>
    <t>Степногутовский</t>
  </si>
  <si>
    <t>Сурковский</t>
  </si>
  <si>
    <t>Усть-Каменский</t>
  </si>
  <si>
    <t>Чемской</t>
  </si>
  <si>
    <t>Шахтинский</t>
  </si>
  <si>
    <t>Убинский район</t>
  </si>
  <si>
    <t>(Убинский район ДАННЫЕ)</t>
  </si>
  <si>
    <t>Борисоглебский</t>
  </si>
  <si>
    <t>Владимировский</t>
  </si>
  <si>
    <t>Гандичевский</t>
  </si>
  <si>
    <t>Ермолаевский</t>
  </si>
  <si>
    <t>Кожурлинский</t>
  </si>
  <si>
    <t>Колмаковский</t>
  </si>
  <si>
    <t>Крещенский</t>
  </si>
  <si>
    <t>Круглоозерный</t>
  </si>
  <si>
    <t>Кундранский</t>
  </si>
  <si>
    <t>Невский</t>
  </si>
  <si>
    <t>Новодубровский</t>
  </si>
  <si>
    <t>Пешковский</t>
  </si>
  <si>
    <t>Раисинский</t>
  </si>
  <si>
    <t>Убинский</t>
  </si>
  <si>
    <t>Черномысинский</t>
  </si>
  <si>
    <t>Усть-Таркский район</t>
  </si>
  <si>
    <t>(Усть-Таркский район ДАННЫЕ)</t>
  </si>
  <si>
    <t>Еланский</t>
  </si>
  <si>
    <t>Камышевский</t>
  </si>
  <si>
    <t>Козинский</t>
  </si>
  <si>
    <t>Кушаговский</t>
  </si>
  <si>
    <t>Новоникольский</t>
  </si>
  <si>
    <t>Новосилишинский</t>
  </si>
  <si>
    <t>Побединский</t>
  </si>
  <si>
    <t>Угуйский</t>
  </si>
  <si>
    <t>Яркуль-Матюшкинский</t>
  </si>
  <si>
    <t>Чановский район</t>
  </si>
  <si>
    <t>(Чановский район ДАННЫЕ)</t>
  </si>
  <si>
    <t>р.п. Чаны</t>
  </si>
  <si>
    <t>Блюдчанский</t>
  </si>
  <si>
    <t>Землянозаимский</t>
  </si>
  <si>
    <t>Красносельский</t>
  </si>
  <si>
    <t>Матвеевский</t>
  </si>
  <si>
    <t>Новопреображенский</t>
  </si>
  <si>
    <t>Озеро-Карачинский</t>
  </si>
  <si>
    <t>Отреченский</t>
  </si>
  <si>
    <t>Погорельский</t>
  </si>
  <si>
    <t>Покровский</t>
  </si>
  <si>
    <t>Старокарачинский</t>
  </si>
  <si>
    <t>Тагановский</t>
  </si>
  <si>
    <t>Тебисский</t>
  </si>
  <si>
    <t>Щегловский</t>
  </si>
  <si>
    <t>Черепановский район</t>
  </si>
  <si>
    <t>(Черепановский район ДАННЫЕ)</t>
  </si>
  <si>
    <t>г. Черепаново</t>
  </si>
  <si>
    <t>р.п. Дорогино</t>
  </si>
  <si>
    <t>р.п. Посевная</t>
  </si>
  <si>
    <t>Безменовский</t>
  </si>
  <si>
    <t>Бочкаревский</t>
  </si>
  <si>
    <t>Верх-Мильтюшинский</t>
  </si>
  <si>
    <t>Искровский</t>
  </si>
  <si>
    <t>Медведский</t>
  </si>
  <si>
    <t>Огнево-Заимковский</t>
  </si>
  <si>
    <t>Пятилетский</t>
  </si>
  <si>
    <t>Татарский</t>
  </si>
  <si>
    <t>Шурыгинский</t>
  </si>
  <si>
    <t>Чистоозерный район</t>
  </si>
  <si>
    <t>(Чистоозерный район ДАННЫЕ)</t>
  </si>
  <si>
    <t>р.п. Чистоозерное</t>
  </si>
  <si>
    <t>Барабо-Юдинский</t>
  </si>
  <si>
    <t>Варваровский</t>
  </si>
  <si>
    <t>Елизаветинский</t>
  </si>
  <si>
    <t>Журавский</t>
  </si>
  <si>
    <t>Ишимский</t>
  </si>
  <si>
    <t>Новокрасненский</t>
  </si>
  <si>
    <t>Новокулындинский</t>
  </si>
  <si>
    <t>Новопесчанский</t>
  </si>
  <si>
    <t>Ольгинский</t>
  </si>
  <si>
    <t>Польяновский</t>
  </si>
  <si>
    <t>Прибрежный</t>
  </si>
  <si>
    <t>Романовский</t>
  </si>
  <si>
    <t>Табулгинский</t>
  </si>
  <si>
    <t>Чулымский район</t>
  </si>
  <si>
    <t>(Чулымский район ДАННЫЕ)</t>
  </si>
  <si>
    <t>г. Чулым</t>
  </si>
  <si>
    <t>Базовский</t>
  </si>
  <si>
    <t>Большеникольский</t>
  </si>
  <si>
    <t>Воздвиженский</t>
  </si>
  <si>
    <t>Иткульский</t>
  </si>
  <si>
    <t>Кабинетный</t>
  </si>
  <si>
    <t>Каякский</t>
  </si>
  <si>
    <t>Кокошинский</t>
  </si>
  <si>
    <t>Куликовский</t>
  </si>
  <si>
    <t>Серебрянский</t>
  </si>
  <si>
    <t>Ужанихинский</t>
  </si>
  <si>
    <t>Чикманский</t>
  </si>
  <si>
    <t>городские поселения</t>
  </si>
  <si>
    <t>сельские поселения</t>
  </si>
  <si>
    <t>Прогноз на 2026 год, тыс. рублей</t>
  </si>
  <si>
    <t>Отправила в Купинский повторно сообщение 02.07</t>
  </si>
  <si>
    <t>Отправила сообщение 02.07, до 03.07 жду расчет, все формулы снесли</t>
  </si>
  <si>
    <t>Районы</t>
  </si>
  <si>
    <t>Расхождение, тыс руб</t>
  </si>
  <si>
    <t>Расхождение, %</t>
  </si>
  <si>
    <t>Удельный вес</t>
  </si>
  <si>
    <t>Оценка по удельному весу</t>
  </si>
  <si>
    <t>Темп роста фактический за 5 мес</t>
  </si>
  <si>
    <t>НДФЛ по всем КБК, за исключением КБК 1 01 02040 01 0000 110</t>
  </si>
  <si>
    <t>МРиГО НСО с учетом доп.нормативов</t>
  </si>
  <si>
    <t>ОБ по всем КБК, за исключением КБК 1 01 02040 01 0000 110 (норматив 70%-доп.нормативы)</t>
  </si>
  <si>
    <t>МР (ГО) по всем КБК, за исключением КБК 1 01 02040 01 0000 110 (норматив 20%(30%))+доп. нормативы</t>
  </si>
  <si>
    <t>МО по всем КБК, за исключением КБК 1 01 02040 01 0000 110 (норматив 10%)</t>
  </si>
  <si>
    <t xml:space="preserve">Итого НДФЛ по всем КБК, за исключением КБК 1 01 02040 01 0000 110 </t>
  </si>
  <si>
    <t>НДФЛ по КБК 1 01 02040 01 0000 110 (иностранцы), всего</t>
  </si>
  <si>
    <t>ОБ по КБК 1 01 02040 01 0000 110 (иностранцы), (норматив 85%-доп.нормативы)</t>
  </si>
  <si>
    <t>МР (ГО) по КБК 1 01 02040 01 0000 110 (иностранцы),  (норматив 15%+доп. нормативы)</t>
  </si>
  <si>
    <t>Итого НДФЛ по КБК 1 01 02040 01 0000 110 (иностранцы)</t>
  </si>
  <si>
    <t>МО</t>
  </si>
  <si>
    <t>ВСЕГО</t>
  </si>
  <si>
    <t>ОБ по всем КБК, за исключением КБК 1 01 02040 01 0000 110 (норматив 70%)</t>
  </si>
  <si>
    <t>МР (ГО) по всем КБК, за исключением КБК 1 01 02040 01 0000 110 (норматив 20%(30%))</t>
  </si>
  <si>
    <t>НДФЛ по КБК 1 01 02040 01 0000 110, всего</t>
  </si>
  <si>
    <t>ОБ по КБК 1 01 02040 01 0000 110 (норматив 85%)</t>
  </si>
  <si>
    <t>МР (ГО) по КБК 1 01 02040 01 0000 110 (норматив 15% от городских поселений, 7% от сельских поселений)</t>
  </si>
  <si>
    <t>МО (сельские поселения) по КБК 1 01 02040 01 0000 110 (норматив 8%)</t>
  </si>
  <si>
    <t xml:space="preserve">Итого НДФЛ по КБК 1 01 02040 01 0000 110 </t>
  </si>
  <si>
    <t>3834821550 Татьяна Николаевна</t>
  </si>
  <si>
    <t>3835252397 Акилина Татьяна Владимировна ждем 04.07 не заполнены возвраты и разовые</t>
  </si>
  <si>
    <t>3835321769 Гришко Марина Николаевна</t>
  </si>
  <si>
    <t>83836127407 Усикова Наталья Алексеевна</t>
  </si>
  <si>
    <t>3834522575 Худякова Олеся Владимировна</t>
  </si>
  <si>
    <t>52313 Штоп Ольга Степановна</t>
  </si>
  <si>
    <t>2274316 Татьяна Викторовна</t>
  </si>
  <si>
    <t>3367092 Рязанова Евгения Борисовна</t>
  </si>
  <si>
    <t>Возвраты налога на 01.06.2024 года (контингент)</t>
  </si>
  <si>
    <t>Факт на 01.06.2024 года в сопоставимых условиях ("минус" разовые поступления, "плюс" возвраты) (контингент)</t>
  </si>
  <si>
    <t>Прогноз НДФЛ на 2027 год</t>
  </si>
  <si>
    <t>Темп роста фонда заработной платы работников на 2027 год (в % к прогнозу на 2026 год)</t>
  </si>
  <si>
    <t>Прогноз на 2027 год (контингент)</t>
  </si>
  <si>
    <t>Оценка 2024</t>
  </si>
  <si>
    <t>нет расшифровки разовых, отправила 02.07</t>
  </si>
  <si>
    <t>делают</t>
  </si>
  <si>
    <t>8 383 51 23806 Светлана Петровна</t>
  </si>
  <si>
    <t xml:space="preserve">Голубева Ольга   </t>
  </si>
  <si>
    <t>делают, просто заменить файл</t>
  </si>
  <si>
    <t>в расчете корректировка, расшифровки нет</t>
  </si>
  <si>
    <t>перепроверить цифры</t>
  </si>
  <si>
    <t>Васеха Ульяна Леонидовна</t>
  </si>
  <si>
    <t>жду исправленный</t>
  </si>
  <si>
    <t>уточнять суммы списания, позвонила разбираются</t>
  </si>
  <si>
    <t>Помольцева Натлья Алексеевна 8-383-46-2-28-94</t>
  </si>
  <si>
    <t>ОБ 2024 с учетом доп. нормативов</t>
  </si>
  <si>
    <t>Прогноз на 2027 год, тыс. рублей</t>
  </si>
  <si>
    <t xml:space="preserve">Разбивка прогноза поступления НДФЛ по КБК 40 иностранцы на 2025-2027 годы по уровням бюджетной системы РФ в разрезе поселений Новосибирской области </t>
  </si>
  <si>
    <t>Поступления НДФЛ за 2024 год (контингент)</t>
  </si>
  <si>
    <t xml:space="preserve">в том числе факт на 01.06.2024 года  (контингент) </t>
  </si>
  <si>
    <t>Факт на 01.06.2025 (контингент)</t>
  </si>
  <si>
    <t>Оценка поступлений НДФЛ за 2025 год</t>
  </si>
  <si>
    <t>Ожидаемое поступление за 2025 год для расчета прогноза на 2026 год (с корректировкой ожидаемого поступления за 2025 год)</t>
  </si>
  <si>
    <t>Прогноз НДФЛ на 2028 год</t>
  </si>
  <si>
    <t>Факт за 2024 год (контингент)</t>
  </si>
  <si>
    <t>по всем КБК, за исключением 102040</t>
  </si>
  <si>
    <t>Разовые поступления налога за 2024 год по всем КБК (контингент)*</t>
  </si>
  <si>
    <t>Факт за 2024 год в сопоставимых условиях (без учета разовых поступлений) (контингент)</t>
  </si>
  <si>
    <t>Разовые поступления налога на 01.06.2024 года по всем КБК (контингент)*</t>
  </si>
  <si>
    <t xml:space="preserve"> Факт на 01.06.2025 года (контингент)</t>
  </si>
  <si>
    <t>Факт на 01.06.2025 года в сопоставимых условиях ("минус" разовые поступления, "плюс" возвраты) (контингент)</t>
  </si>
  <si>
    <t xml:space="preserve">Т 5/5 в сопоставимых условиях (без учета разовых поступлений) по всем КБК, за исключением КБК 102040 </t>
  </si>
  <si>
    <t>Оценка 2025 года (по сопоставимому темпу за 5 месяцев)</t>
  </si>
  <si>
    <t>Ожидаемое поступление 2025 года  для расчета прогноза на 2026 год (с учетом корректировки)</t>
  </si>
  <si>
    <t>Корректировка оценки 2025 года (+ или "минус")**</t>
  </si>
  <si>
    <t>Темп роста фонда заработной платы работников на 2026 год (в % к ожидаемой оценке 2024 года)</t>
  </si>
  <si>
    <t>Темп роста фонда заработной платы работников на 2028 год (в % к прогнозу на 2026 год)</t>
  </si>
  <si>
    <t>Прогноз на 2028 год (контингент)</t>
  </si>
  <si>
    <t>5(6+7)</t>
  </si>
  <si>
    <t>6(2-4)</t>
  </si>
  <si>
    <t>7(3)</t>
  </si>
  <si>
    <t>13(14+15)</t>
  </si>
  <si>
    <t>14(9-11+12)</t>
  </si>
  <si>
    <t>15(10)</t>
  </si>
  <si>
    <t>24(16/8)</t>
  </si>
  <si>
    <t>25(23/13)</t>
  </si>
  <si>
    <t>26(21/14)</t>
  </si>
  <si>
    <t>27(22/15)</t>
  </si>
  <si>
    <t>28(29+30)</t>
  </si>
  <si>
    <t>Форма расчета ожидаемого поступления налога на доходы физических лиц в 2025 году и прогнозных назначений на 2026-2028 годы по районам, округам и городам Новосибирской области в контингенте, тыс. рублей</t>
  </si>
  <si>
    <t>Факт 2024</t>
  </si>
  <si>
    <t>32(33+34)</t>
  </si>
  <si>
    <t>33(29-31)</t>
  </si>
  <si>
    <t>34(30)</t>
  </si>
  <si>
    <t>36(37+38)</t>
  </si>
  <si>
    <t>37(33*35)</t>
  </si>
  <si>
    <t>38(34*35)</t>
  </si>
  <si>
    <t>41(37*39)</t>
  </si>
  <si>
    <t>42(38*39)</t>
  </si>
  <si>
    <t>40(41+42)</t>
  </si>
  <si>
    <t>44(45+46)</t>
  </si>
  <si>
    <t>21(22+23)</t>
  </si>
  <si>
    <t>22(17-19+20)</t>
  </si>
  <si>
    <t>23(18)</t>
  </si>
  <si>
    <t xml:space="preserve">Факт на 01.06.2025, в рублях (без учета доп. нормативов, установленных от доли МР) </t>
  </si>
  <si>
    <t>Прогноз на 2028 год, тыс. рублей</t>
  </si>
  <si>
    <t>Доля поселения в общих поступлениях района на 01.06.2025</t>
  </si>
  <si>
    <t>Ожидаемое поступление за 2025 год отчисления (по сопоставимому темпу за 5 месяцев 2025 года)</t>
  </si>
  <si>
    <t>Доп. нормативы 2025 в МРиГО НСО</t>
  </si>
  <si>
    <t>ОБ 2025 с учетом доп. нормативов</t>
  </si>
  <si>
    <t xml:space="preserve">г. Бердск </t>
  </si>
  <si>
    <t>Разовые поступления налога на 01.06.2025 года по всем КБК (контингент)*</t>
  </si>
  <si>
    <t>Коченевский</t>
  </si>
  <si>
    <t xml:space="preserve">р.п. Кольцово </t>
  </si>
  <si>
    <t>справочно</t>
  </si>
  <si>
    <t>Заменяемая дотация на 2026 год</t>
  </si>
  <si>
    <t>Заменяемая дотация на 2027 год</t>
  </si>
  <si>
    <t>Заменяемая дотация на 2028 год</t>
  </si>
  <si>
    <t>Прогноз на 2026 год отчисления (с дополнительными нормативами)</t>
  </si>
  <si>
    <t>Прогноз на 2027 год отчисления (с дополнительными нормативами)</t>
  </si>
  <si>
    <t>Прогноз на 2028 год отчисления (с дополнительными нормативами)</t>
  </si>
  <si>
    <t>Венгеровский (МО)</t>
  </si>
  <si>
    <t>Доволенский (МО)</t>
  </si>
  <si>
    <t>Карасукский (МО)</t>
  </si>
  <si>
    <t>Маслянинский (МО)</t>
  </si>
  <si>
    <t>Северный (МО)</t>
  </si>
  <si>
    <t>Сузунский (МО)</t>
  </si>
  <si>
    <t>Татарский (МО)</t>
  </si>
  <si>
    <t>Убинский (МО)</t>
  </si>
  <si>
    <t>Чановский (МО)</t>
  </si>
  <si>
    <t>Итого по районам и округам</t>
  </si>
  <si>
    <t>В.Ю. Голубенко</t>
  </si>
  <si>
    <t>Ожидаемое поступление налога на доходы физических лиц по районам, округам и городам Новосибирской области за 2025 год и прогноз на 2026-2028 годы в отчислениях (с дополнительными нормативами)</t>
  </si>
  <si>
    <t>Заместитель Председателя Правительства Новосибирской области -</t>
  </si>
  <si>
    <t>министр финансов и налоговой политики Новосибирской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</si>
</sst>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#,##0.0;[Red]\-#,##0.0"/>
    <numFmt numFmtId="167" formatCode="#,##0.0_ ;[Red]\-#,##0.0\ 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Arial Cyr"/>
      <family val="2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Arial Cyr"/>
      <family val="2"/>
      <charset val="204"/>
    </font>
    <font>
      <sz val="11"/>
      <color theme="1"/>
      <name val="Calibri"/>
      <family val="2"/>
      <scheme val="minor"/>
    </font>
    <font>
      <i/>
      <sz val="8"/>
      <color indexed="23"/>
      <name val="Calibri"/>
      <family val="2"/>
      <charset val="204"/>
      <scheme val="minor"/>
    </font>
    <font>
      <i/>
      <sz val="8"/>
      <color indexed="23"/>
      <name val="Calibri"/>
      <family val="2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  <fill>
      <patternFill patternType="darkDown">
        <fgColor indexed="10"/>
      </patternFill>
    </fill>
    <fill>
      <patternFill patternType="solid">
        <fgColor indexed="3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3">
    <xf numFmtId="0" fontId="0" fillId="0" borderId="0"/>
    <xf numFmtId="0" fontId="1" fillId="0" borderId="0"/>
    <xf numFmtId="0" fontId="2" fillId="2" borderId="1">
      <alignment horizontal="left" vertical="top" wrapText="1"/>
    </xf>
    <xf numFmtId="0" fontId="2" fillId="0" borderId="1" applyNumberFormat="0">
      <alignment horizontal="right" vertical="top"/>
    </xf>
    <xf numFmtId="49" fontId="5" fillId="4" borderId="1">
      <alignment horizontal="left" vertical="top"/>
    </xf>
    <xf numFmtId="0" fontId="5" fillId="0" borderId="1" applyNumberFormat="0">
      <alignment horizontal="right" vertical="top"/>
    </xf>
    <xf numFmtId="49" fontId="2" fillId="4" borderId="1">
      <alignment horizontal="left" vertical="top"/>
    </xf>
    <xf numFmtId="0" fontId="2" fillId="5" borderId="1">
      <alignment horizontal="left" vertical="top" wrapText="1"/>
    </xf>
    <xf numFmtId="0" fontId="2" fillId="2" borderId="1">
      <alignment horizontal="left" vertical="top" wrapText="1"/>
    </xf>
    <xf numFmtId="0" fontId="7" fillId="0" borderId="0">
      <alignment horizontal="left" vertical="top"/>
    </xf>
    <xf numFmtId="0" fontId="2" fillId="0" borderId="1" applyNumberFormat="0">
      <alignment horizontal="right" vertical="top"/>
    </xf>
    <xf numFmtId="0" fontId="8" fillId="0" borderId="0"/>
    <xf numFmtId="0" fontId="8" fillId="0" borderId="1" applyNumberFormat="0">
      <alignment horizontal="right" vertical="top"/>
    </xf>
    <xf numFmtId="0" fontId="5" fillId="6" borderId="1" applyNumberFormat="0">
      <alignment horizontal="right" vertical="top"/>
    </xf>
    <xf numFmtId="0" fontId="5" fillId="0" borderId="1" applyNumberFormat="0">
      <alignment horizontal="right" vertical="top"/>
    </xf>
    <xf numFmtId="49" fontId="6" fillId="0" borderId="1">
      <alignment horizontal="left" vertical="top"/>
    </xf>
    <xf numFmtId="49" fontId="8" fillId="4" borderId="1">
      <alignment horizontal="left" vertical="top"/>
    </xf>
    <xf numFmtId="0" fontId="5" fillId="5" borderId="1">
      <alignment horizontal="left" vertical="top" wrapText="1"/>
    </xf>
    <xf numFmtId="0" fontId="8" fillId="5" borderId="1">
      <alignment horizontal="left" vertical="top" wrapText="1"/>
    </xf>
    <xf numFmtId="0" fontId="6" fillId="0" borderId="1">
      <alignment horizontal="left" vertical="top" wrapText="1"/>
    </xf>
    <xf numFmtId="0" fontId="5" fillId="7" borderId="1">
      <alignment horizontal="left" vertical="top" wrapText="1"/>
    </xf>
    <xf numFmtId="0" fontId="5" fillId="8" borderId="1">
      <alignment horizontal="left" vertical="top" wrapText="1"/>
    </xf>
    <xf numFmtId="0" fontId="5" fillId="9" borderId="1">
      <alignment horizontal="left" vertical="top" wrapText="1"/>
    </xf>
    <xf numFmtId="0" fontId="5" fillId="2" borderId="1">
      <alignment horizontal="left" vertical="top" wrapText="1"/>
    </xf>
    <xf numFmtId="0" fontId="5" fillId="0" borderId="1">
      <alignment horizontal="left" vertical="top" wrapText="1"/>
    </xf>
    <xf numFmtId="0" fontId="9" fillId="0" borderId="0">
      <alignment horizontal="left" vertical="top"/>
    </xf>
    <xf numFmtId="0" fontId="10" fillId="0" borderId="0">
      <alignment horizontal="left" vertical="top"/>
    </xf>
    <xf numFmtId="0" fontId="8" fillId="0" borderId="0"/>
    <xf numFmtId="0" fontId="1" fillId="0" borderId="0"/>
    <xf numFmtId="0" fontId="5" fillId="5" borderId="8" applyNumberFormat="0">
      <alignment horizontal="right" vertical="top"/>
    </xf>
    <xf numFmtId="0" fontId="5" fillId="7" borderId="8" applyNumberFormat="0">
      <alignment horizontal="right" vertical="top"/>
    </xf>
    <xf numFmtId="0" fontId="5" fillId="0" borderId="1" applyNumberFormat="0">
      <alignment horizontal="right" vertical="top"/>
    </xf>
    <xf numFmtId="0" fontId="5" fillId="0" borderId="1" applyNumberFormat="0">
      <alignment horizontal="right" vertical="top"/>
    </xf>
    <xf numFmtId="0" fontId="5" fillId="8" borderId="8" applyNumberFormat="0">
      <alignment horizontal="right" vertical="top"/>
    </xf>
    <xf numFmtId="0" fontId="5" fillId="0" borderId="1" applyNumberFormat="0">
      <alignment horizontal="right" vertical="top"/>
    </xf>
    <xf numFmtId="49" fontId="11" fillId="10" borderId="1">
      <alignment horizontal="left" vertical="top" wrapText="1"/>
    </xf>
    <xf numFmtId="49" fontId="12" fillId="0" borderId="1">
      <alignment horizontal="left" vertical="top" wrapText="1"/>
    </xf>
    <xf numFmtId="0" fontId="5" fillId="2" borderId="1">
      <alignment horizontal="left" vertical="top" wrapText="1"/>
    </xf>
    <xf numFmtId="0" fontId="5" fillId="0" borderId="1">
      <alignment horizontal="left" vertical="top" wrapText="1"/>
    </xf>
    <xf numFmtId="0" fontId="8" fillId="2" borderId="1">
      <alignment horizontal="left" vertical="top" wrapText="1"/>
    </xf>
    <xf numFmtId="49" fontId="5" fillId="4" borderId="1">
      <alignment horizontal="left" vertical="top"/>
    </xf>
    <xf numFmtId="0" fontId="5" fillId="2" borderId="1">
      <alignment horizontal="left" vertical="top" wrapText="1"/>
    </xf>
    <xf numFmtId="0" fontId="5" fillId="2" borderId="1">
      <alignment horizontal="left" vertical="top" wrapText="1"/>
    </xf>
  </cellStyleXfs>
  <cellXfs count="230">
    <xf numFmtId="0" fontId="0" fillId="0" borderId="0" xfId="0"/>
    <xf numFmtId="0" fontId="4" fillId="3" borderId="0" xfId="0" applyFont="1" applyFill="1"/>
    <xf numFmtId="0" fontId="3" fillId="3" borderId="0" xfId="0" applyFont="1" applyFill="1" applyAlignment="1"/>
    <xf numFmtId="0" fontId="3" fillId="3" borderId="0" xfId="0" applyFont="1" applyFill="1"/>
    <xf numFmtId="0" fontId="4" fillId="3" borderId="1" xfId="0" applyFont="1" applyFill="1" applyBorder="1" applyAlignment="1">
      <alignment horizontal="center"/>
    </xf>
    <xf numFmtId="165" fontId="4" fillId="3" borderId="1" xfId="0" applyNumberFormat="1" applyFont="1" applyFill="1" applyBorder="1"/>
    <xf numFmtId="165" fontId="4" fillId="3" borderId="1" xfId="2" applyNumberFormat="1" applyFont="1" applyFill="1" applyBorder="1" applyAlignment="1">
      <alignment horizontal="right" vertical="center" wrapText="1"/>
    </xf>
    <xf numFmtId="165" fontId="4" fillId="0" borderId="1" xfId="2" applyNumberFormat="1" applyFont="1" applyFill="1" applyBorder="1" applyAlignment="1">
      <alignment horizontal="right" vertical="center" wrapText="1"/>
    </xf>
    <xf numFmtId="165" fontId="4" fillId="3" borderId="0" xfId="0" applyNumberFormat="1" applyFont="1" applyFill="1"/>
    <xf numFmtId="0" fontId="3" fillId="3" borderId="0" xfId="0" applyFont="1" applyFill="1" applyAlignment="1">
      <alignment horizontal="center" wrapText="1"/>
    </xf>
    <xf numFmtId="0" fontId="4" fillId="11" borderId="0" xfId="0" applyFont="1" applyFill="1"/>
    <xf numFmtId="0" fontId="4" fillId="3" borderId="0" xfId="0" applyFont="1" applyFill="1" applyAlignment="1">
      <alignment horizontal="right"/>
    </xf>
    <xf numFmtId="0" fontId="3" fillId="3" borderId="0" xfId="0" applyFont="1" applyFill="1" applyBorder="1" applyAlignment="1">
      <alignment horizontal="center" vertical="center" wrapText="1"/>
    </xf>
    <xf numFmtId="0" fontId="4" fillId="0" borderId="0" xfId="0" applyFont="1" applyFill="1"/>
    <xf numFmtId="165" fontId="4" fillId="12" borderId="1" xfId="2" applyNumberFormat="1" applyFont="1" applyFill="1" applyBorder="1" applyAlignment="1">
      <alignment horizontal="left" vertical="top" wrapText="1"/>
    </xf>
    <xf numFmtId="165" fontId="4" fillId="0" borderId="0" xfId="0" applyNumberFormat="1" applyFont="1" applyFill="1"/>
    <xf numFmtId="165" fontId="3" fillId="3" borderId="0" xfId="0" applyNumberFormat="1" applyFont="1" applyFill="1" applyAlignment="1"/>
    <xf numFmtId="165" fontId="3" fillId="11" borderId="1" xfId="2" applyNumberFormat="1" applyFont="1" applyFill="1" applyBorder="1" applyAlignment="1">
      <alignment horizontal="left" vertical="top" wrapText="1"/>
    </xf>
    <xf numFmtId="164" fontId="3" fillId="3" borderId="1" xfId="0" applyNumberFormat="1" applyFont="1" applyFill="1" applyBorder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4" fillId="0" borderId="0" xfId="0" applyFont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11" borderId="1" xfId="2" applyFont="1" applyFill="1">
      <alignment horizontal="left" vertical="top" wrapText="1"/>
    </xf>
    <xf numFmtId="166" fontId="4" fillId="11" borderId="1" xfId="3" applyNumberFormat="1" applyFont="1" applyFill="1">
      <alignment horizontal="right" vertical="top"/>
    </xf>
    <xf numFmtId="0" fontId="4" fillId="0" borderId="1" xfId="2" applyFont="1" applyFill="1">
      <alignment horizontal="left" vertical="top" wrapText="1"/>
    </xf>
    <xf numFmtId="166" fontId="4" fillId="0" borderId="1" xfId="3" applyNumberFormat="1" applyFont="1">
      <alignment horizontal="right" vertical="top"/>
    </xf>
    <xf numFmtId="166" fontId="4" fillId="13" borderId="1" xfId="3" applyNumberFormat="1" applyFont="1" applyFill="1">
      <alignment horizontal="right" vertical="top"/>
    </xf>
    <xf numFmtId="0" fontId="4" fillId="14" borderId="1" xfId="2" applyFont="1" applyFill="1">
      <alignment horizontal="left" vertical="top" wrapText="1"/>
    </xf>
    <xf numFmtId="0" fontId="4" fillId="13" borderId="1" xfId="2" applyFont="1" applyFill="1">
      <alignment horizontal="left" vertical="top" wrapText="1"/>
    </xf>
    <xf numFmtId="166" fontId="4" fillId="0" borderId="1" xfId="3" applyNumberFormat="1" applyFont="1" applyFill="1">
      <alignment horizontal="right" vertical="top"/>
    </xf>
    <xf numFmtId="167" fontId="4" fillId="0" borderId="1" xfId="3" applyNumberFormat="1" applyFont="1">
      <alignment horizontal="right" vertical="top"/>
    </xf>
    <xf numFmtId="0" fontId="3" fillId="15" borderId="1" xfId="2" applyFont="1" applyFill="1">
      <alignment horizontal="left" vertical="top" wrapText="1"/>
    </xf>
    <xf numFmtId="166" fontId="3" fillId="15" borderId="1" xfId="3" applyNumberFormat="1" applyFont="1" applyFill="1">
      <alignment horizontal="right" vertical="top"/>
    </xf>
    <xf numFmtId="0" fontId="4" fillId="13" borderId="0" xfId="0" applyFont="1" applyFill="1"/>
    <xf numFmtId="0" fontId="4" fillId="16" borderId="0" xfId="0" applyFont="1" applyFill="1"/>
    <xf numFmtId="165" fontId="4" fillId="3" borderId="1" xfId="2" applyNumberFormat="1" applyFont="1" applyFill="1" applyBorder="1" applyAlignment="1">
      <alignment horizontal="left" vertical="top" wrapText="1"/>
    </xf>
    <xf numFmtId="165" fontId="4" fillId="3" borderId="1" xfId="0" applyNumberFormat="1" applyFont="1" applyFill="1" applyBorder="1" applyAlignment="1">
      <alignment horizontal="right"/>
    </xf>
    <xf numFmtId="164" fontId="4" fillId="3" borderId="1" xfId="0" applyNumberFormat="1" applyFont="1" applyFill="1" applyBorder="1" applyAlignment="1">
      <alignment horizontal="right"/>
    </xf>
    <xf numFmtId="165" fontId="4" fillId="3" borderId="0" xfId="0" applyNumberFormat="1" applyFont="1" applyFill="1" applyBorder="1"/>
    <xf numFmtId="165" fontId="4" fillId="0" borderId="1" xfId="0" applyNumberFormat="1" applyFont="1" applyFill="1" applyBorder="1" applyAlignment="1">
      <alignment horizontal="right"/>
    </xf>
    <xf numFmtId="166" fontId="4" fillId="17" borderId="1" xfId="3" applyNumberFormat="1" applyFont="1" applyFill="1">
      <alignment horizontal="right" vertical="top"/>
    </xf>
    <xf numFmtId="165" fontId="2" fillId="0" borderId="1" xfId="3" applyNumberFormat="1">
      <alignment horizontal="right" vertical="top"/>
    </xf>
    <xf numFmtId="165" fontId="4" fillId="0" borderId="1" xfId="3" applyNumberFormat="1" applyFont="1">
      <alignment horizontal="right" vertical="top"/>
    </xf>
    <xf numFmtId="165" fontId="4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/>
    </xf>
    <xf numFmtId="165" fontId="4" fillId="0" borderId="1" xfId="0" applyNumberFormat="1" applyFont="1" applyFill="1" applyBorder="1"/>
    <xf numFmtId="0" fontId="4" fillId="12" borderId="1" xfId="2" applyFont="1" applyFill="1">
      <alignment horizontal="left" vertical="top" wrapText="1"/>
    </xf>
    <xf numFmtId="0" fontId="5" fillId="3" borderId="0" xfId="0" applyFont="1" applyFill="1"/>
    <xf numFmtId="0" fontId="0" fillId="3" borderId="0" xfId="0" applyFill="1"/>
    <xf numFmtId="0" fontId="0" fillId="0" borderId="1" xfId="0" applyBorder="1"/>
    <xf numFmtId="0" fontId="0" fillId="0" borderId="1" xfId="0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165" fontId="0" fillId="0" borderId="1" xfId="0" applyNumberFormat="1" applyBorder="1"/>
    <xf numFmtId="165" fontId="5" fillId="3" borderId="1" xfId="0" applyNumberFormat="1" applyFont="1" applyFill="1" applyBorder="1"/>
    <xf numFmtId="165" fontId="0" fillId="3" borderId="1" xfId="0" applyNumberFormat="1" applyFill="1" applyBorder="1"/>
    <xf numFmtId="165" fontId="0" fillId="11" borderId="1" xfId="0" applyNumberFormat="1" applyFill="1" applyBorder="1"/>
    <xf numFmtId="165" fontId="3" fillId="0" borderId="1" xfId="0" applyNumberFormat="1" applyFont="1" applyBorder="1" applyAlignment="1">
      <alignment horizontal="center"/>
    </xf>
    <xf numFmtId="165" fontId="3" fillId="0" borderId="1" xfId="0" applyNumberFormat="1" applyFont="1" applyBorder="1" applyAlignment="1">
      <alignment horizontal="center" wrapText="1"/>
    </xf>
    <xf numFmtId="0" fontId="0" fillId="0" borderId="1" xfId="0" applyNumberFormat="1" applyBorder="1" applyAlignment="1">
      <alignment horizontal="center"/>
    </xf>
    <xf numFmtId="165" fontId="0" fillId="0" borderId="1" xfId="0" applyNumberFormat="1" applyBorder="1" applyAlignment="1">
      <alignment wrapText="1"/>
    </xf>
    <xf numFmtId="165" fontId="0" fillId="0" borderId="0" xfId="0" applyNumberFormat="1"/>
    <xf numFmtId="166" fontId="4" fillId="3" borderId="1" xfId="3" applyNumberFormat="1" applyFont="1" applyFill="1">
      <alignment horizontal="right" vertical="top"/>
    </xf>
    <xf numFmtId="0" fontId="3" fillId="0" borderId="0" xfId="0" applyFont="1"/>
    <xf numFmtId="0" fontId="3" fillId="13" borderId="1" xfId="0" applyFont="1" applyFill="1" applyBorder="1" applyAlignment="1">
      <alignment horizontal="center" vertical="center" wrapText="1"/>
    </xf>
    <xf numFmtId="166" fontId="4" fillId="12" borderId="1" xfId="3" applyNumberFormat="1" applyFont="1" applyFill="1">
      <alignment horizontal="right" vertical="top"/>
    </xf>
    <xf numFmtId="165" fontId="4" fillId="3" borderId="0" xfId="2" applyNumberFormat="1" applyFont="1" applyFill="1" applyBorder="1" applyAlignment="1">
      <alignment horizontal="right" vertical="center" wrapText="1"/>
    </xf>
    <xf numFmtId="165" fontId="3" fillId="3" borderId="0" xfId="2" applyNumberFormat="1" applyFont="1" applyFill="1" applyBorder="1" applyAlignment="1">
      <alignment horizontal="right" vertical="center" wrapText="1"/>
    </xf>
    <xf numFmtId="0" fontId="4" fillId="19" borderId="0" xfId="0" applyFont="1" applyFill="1"/>
    <xf numFmtId="0" fontId="16" fillId="3" borderId="0" xfId="0" applyFont="1" applyFill="1"/>
    <xf numFmtId="165" fontId="4" fillId="13" borderId="1" xfId="2" applyNumberFormat="1" applyFont="1" applyFill="1" applyBorder="1" applyAlignment="1">
      <alignment horizontal="left" vertical="top" wrapText="1"/>
    </xf>
    <xf numFmtId="0" fontId="0" fillId="13" borderId="0" xfId="0" applyFill="1"/>
    <xf numFmtId="0" fontId="0" fillId="12" borderId="0" xfId="0" applyFill="1"/>
    <xf numFmtId="165" fontId="17" fillId="13" borderId="1" xfId="2" applyNumberFormat="1" applyFont="1" applyFill="1" applyBorder="1" applyAlignment="1">
      <alignment horizontal="left" vertical="top" wrapText="1"/>
    </xf>
    <xf numFmtId="0" fontId="12" fillId="13" borderId="0" xfId="0" applyFont="1" applyFill="1"/>
    <xf numFmtId="165" fontId="4" fillId="20" borderId="1" xfId="2" applyNumberFormat="1" applyFont="1" applyFill="1" applyBorder="1" applyAlignment="1">
      <alignment horizontal="left" vertical="top" wrapText="1"/>
    </xf>
    <xf numFmtId="0" fontId="0" fillId="20" borderId="0" xfId="0" applyFill="1"/>
    <xf numFmtId="165" fontId="4" fillId="21" borderId="1" xfId="2" applyNumberFormat="1" applyFont="1" applyFill="1" applyBorder="1" applyAlignment="1">
      <alignment horizontal="left" vertical="top" wrapText="1"/>
    </xf>
    <xf numFmtId="0" fontId="0" fillId="21" borderId="0" xfId="0" applyFill="1"/>
    <xf numFmtId="0" fontId="4" fillId="22" borderId="0" xfId="0" applyFont="1" applyFill="1"/>
    <xf numFmtId="165" fontId="3" fillId="3" borderId="0" xfId="0" applyNumberFormat="1" applyFont="1" applyFill="1"/>
    <xf numFmtId="165" fontId="4" fillId="19" borderId="0" xfId="0" applyNumberFormat="1" applyFont="1" applyFill="1"/>
    <xf numFmtId="0" fontId="4" fillId="0" borderId="0" xfId="0" applyFont="1" applyBorder="1"/>
    <xf numFmtId="165" fontId="4" fillId="3" borderId="6" xfId="2" applyNumberFormat="1" applyFont="1" applyFill="1" applyBorder="1" applyAlignment="1">
      <alignment horizontal="right" vertical="center" wrapText="1"/>
    </xf>
    <xf numFmtId="0" fontId="4" fillId="3" borderId="0" xfId="0" applyFont="1" applyFill="1" applyBorder="1"/>
    <xf numFmtId="165" fontId="4" fillId="3" borderId="4" xfId="2" applyNumberFormat="1" applyFont="1" applyFill="1" applyBorder="1" applyAlignment="1">
      <alignment horizontal="right" vertical="center" wrapText="1"/>
    </xf>
    <xf numFmtId="0" fontId="4" fillId="3" borderId="2" xfId="0" applyFont="1" applyFill="1" applyBorder="1"/>
    <xf numFmtId="0" fontId="4" fillId="3" borderId="1" xfId="0" applyFont="1" applyFill="1" applyBorder="1"/>
    <xf numFmtId="165" fontId="4" fillId="3" borderId="3" xfId="2" applyNumberFormat="1" applyFont="1" applyFill="1" applyBorder="1" applyAlignment="1">
      <alignment horizontal="right" vertical="center" wrapText="1"/>
    </xf>
    <xf numFmtId="0" fontId="4" fillId="14" borderId="0" xfId="0" applyFont="1" applyFill="1"/>
    <xf numFmtId="165" fontId="4" fillId="0" borderId="6" xfId="0" applyNumberFormat="1" applyFont="1" applyFill="1" applyBorder="1" applyAlignment="1">
      <alignment horizontal="right"/>
    </xf>
    <xf numFmtId="0" fontId="4" fillId="3" borderId="10" xfId="0" applyFont="1" applyFill="1" applyBorder="1"/>
    <xf numFmtId="0" fontId="3" fillId="3" borderId="0" xfId="0" applyFont="1" applyFill="1" applyBorder="1"/>
    <xf numFmtId="165" fontId="4" fillId="3" borderId="6" xfId="0" applyNumberFormat="1" applyFont="1" applyFill="1" applyBorder="1" applyAlignment="1">
      <alignment horizontal="right"/>
    </xf>
    <xf numFmtId="165" fontId="4" fillId="3" borderId="2" xfId="0" applyNumberFormat="1" applyFont="1" applyFill="1" applyBorder="1" applyAlignment="1">
      <alignment horizontal="right"/>
    </xf>
    <xf numFmtId="165" fontId="4" fillId="0" borderId="2" xfId="0" applyNumberFormat="1" applyFont="1" applyFill="1" applyBorder="1" applyAlignment="1">
      <alignment horizontal="right"/>
    </xf>
    <xf numFmtId="165" fontId="4" fillId="3" borderId="5" xfId="0" applyNumberFormat="1" applyFont="1" applyFill="1" applyBorder="1" applyAlignment="1">
      <alignment horizontal="right"/>
    </xf>
    <xf numFmtId="165" fontId="4" fillId="0" borderId="2" xfId="2" applyNumberFormat="1" applyFont="1" applyFill="1" applyBorder="1" applyAlignment="1">
      <alignment horizontal="right" vertical="center" wrapText="1"/>
    </xf>
    <xf numFmtId="165" fontId="4" fillId="3" borderId="6" xfId="0" applyNumberFormat="1" applyFont="1" applyFill="1" applyBorder="1"/>
    <xf numFmtId="165" fontId="4" fillId="3" borderId="5" xfId="0" applyNumberFormat="1" applyFont="1" applyFill="1" applyBorder="1"/>
    <xf numFmtId="165" fontId="4" fillId="3" borderId="5" xfId="2" applyNumberFormat="1" applyFont="1" applyFill="1" applyBorder="1" applyAlignment="1">
      <alignment horizontal="right" vertical="center" wrapText="1"/>
    </xf>
    <xf numFmtId="165" fontId="4" fillId="3" borderId="2" xfId="2" applyNumberFormat="1" applyFont="1" applyFill="1" applyBorder="1" applyAlignment="1">
      <alignment horizontal="right" vertical="center" wrapText="1"/>
    </xf>
    <xf numFmtId="0" fontId="17" fillId="3" borderId="1" xfId="2" applyFont="1" applyFill="1">
      <alignment horizontal="left" vertical="top" wrapText="1"/>
    </xf>
    <xf numFmtId="165" fontId="4" fillId="18" borderId="1" xfId="2" applyNumberFormat="1" applyFont="1" applyFill="1" applyBorder="1" applyAlignment="1">
      <alignment horizontal="left" vertical="top" wrapText="1"/>
    </xf>
    <xf numFmtId="4" fontId="4" fillId="3" borderId="0" xfId="0" applyNumberFormat="1" applyFont="1" applyFill="1"/>
    <xf numFmtId="165" fontId="4" fillId="3" borderId="0" xfId="0" applyNumberFormat="1" applyFont="1" applyFill="1" applyBorder="1" applyAlignment="1">
      <alignment horizontal="right"/>
    </xf>
    <xf numFmtId="165" fontId="17" fillId="3" borderId="1" xfId="2" applyNumberFormat="1" applyFont="1" applyFill="1" applyBorder="1" applyAlignment="1">
      <alignment horizontal="right" vertical="center" wrapText="1"/>
    </xf>
    <xf numFmtId="165" fontId="17" fillId="3" borderId="1" xfId="0" applyNumberFormat="1" applyFont="1" applyFill="1" applyBorder="1" applyAlignment="1">
      <alignment horizontal="right"/>
    </xf>
    <xf numFmtId="165" fontId="17" fillId="3" borderId="2" xfId="0" applyNumberFormat="1" applyFont="1" applyFill="1" applyBorder="1" applyAlignment="1">
      <alignment horizontal="right"/>
    </xf>
    <xf numFmtId="165" fontId="17" fillId="3" borderId="6" xfId="0" applyNumberFormat="1" applyFont="1" applyFill="1" applyBorder="1" applyAlignment="1">
      <alignment horizontal="right"/>
    </xf>
    <xf numFmtId="165" fontId="17" fillId="3" borderId="5" xfId="0" applyNumberFormat="1" applyFont="1" applyFill="1" applyBorder="1" applyAlignment="1">
      <alignment horizontal="right"/>
    </xf>
    <xf numFmtId="165" fontId="17" fillId="3" borderId="1" xfId="0" applyNumberFormat="1" applyFont="1" applyFill="1" applyBorder="1"/>
    <xf numFmtId="165" fontId="17" fillId="3" borderId="6" xfId="0" applyNumberFormat="1" applyFont="1" applyFill="1" applyBorder="1"/>
    <xf numFmtId="165" fontId="17" fillId="3" borderId="5" xfId="0" applyNumberFormat="1" applyFont="1" applyFill="1" applyBorder="1"/>
    <xf numFmtId="165" fontId="17" fillId="3" borderId="2" xfId="2" applyNumberFormat="1" applyFont="1" applyFill="1" applyBorder="1" applyAlignment="1">
      <alignment horizontal="right" vertical="center" wrapText="1"/>
    </xf>
    <xf numFmtId="165" fontId="17" fillId="3" borderId="0" xfId="0" applyNumberFormat="1" applyFont="1" applyFill="1" applyBorder="1"/>
    <xf numFmtId="0" fontId="17" fillId="3" borderId="0" xfId="0" applyFont="1" applyFill="1"/>
    <xf numFmtId="165" fontId="4" fillId="3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horizontal="center" wrapText="1"/>
    </xf>
    <xf numFmtId="4" fontId="4" fillId="3" borderId="1" xfId="2" applyNumberFormat="1" applyFont="1" applyFill="1" applyBorder="1" applyAlignment="1">
      <alignment horizontal="right" vertical="center" wrapText="1"/>
    </xf>
    <xf numFmtId="165" fontId="4" fillId="18" borderId="3" xfId="2" applyNumberFormat="1" applyFont="1" applyFill="1" applyBorder="1" applyAlignment="1">
      <alignment horizontal="left" vertical="top" wrapText="1"/>
    </xf>
    <xf numFmtId="0" fontId="3" fillId="13" borderId="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/>
    </xf>
    <xf numFmtId="0" fontId="0" fillId="20" borderId="5" xfId="0" applyFill="1" applyBorder="1" applyAlignment="1">
      <alignment horizontal="center" vertical="center"/>
    </xf>
    <xf numFmtId="0" fontId="3" fillId="20" borderId="0" xfId="0" applyFont="1" applyFill="1" applyBorder="1" applyAlignment="1">
      <alignment horizontal="center" vertical="center"/>
    </xf>
    <xf numFmtId="0" fontId="4" fillId="20" borderId="0" xfId="0" applyFont="1" applyFill="1"/>
    <xf numFmtId="0" fontId="3" fillId="20" borderId="5" xfId="0" applyFont="1" applyFill="1" applyBorder="1" applyAlignment="1">
      <alignment horizontal="center" vertical="center" wrapText="1"/>
    </xf>
    <xf numFmtId="0" fontId="3" fillId="20" borderId="0" xfId="0" applyFont="1" applyFill="1" applyBorder="1" applyAlignment="1">
      <alignment horizontal="center" vertical="center" wrapText="1"/>
    </xf>
    <xf numFmtId="0" fontId="6" fillId="20" borderId="5" xfId="0" applyFont="1" applyFill="1" applyBorder="1" applyAlignment="1">
      <alignment horizontal="center" vertical="center" wrapText="1"/>
    </xf>
    <xf numFmtId="165" fontId="4" fillId="20" borderId="4" xfId="2" applyNumberFormat="1" applyFont="1" applyFill="1" applyBorder="1" applyAlignment="1">
      <alignment horizontal="left" vertical="top" wrapText="1"/>
    </xf>
    <xf numFmtId="0" fontId="4" fillId="23" borderId="1" xfId="0" applyFont="1" applyFill="1" applyBorder="1" applyAlignment="1">
      <alignment horizontal="center"/>
    </xf>
    <xf numFmtId="1" fontId="4" fillId="23" borderId="2" xfId="0" applyNumberFormat="1" applyFont="1" applyFill="1" applyBorder="1" applyAlignment="1">
      <alignment horizontal="center"/>
    </xf>
    <xf numFmtId="0" fontId="4" fillId="23" borderId="2" xfId="0" applyFont="1" applyFill="1" applyBorder="1" applyAlignment="1">
      <alignment horizontal="center"/>
    </xf>
    <xf numFmtId="0" fontId="4" fillId="23" borderId="7" xfId="0" applyFont="1" applyFill="1" applyBorder="1" applyAlignment="1">
      <alignment horizontal="center"/>
    </xf>
    <xf numFmtId="0" fontId="4" fillId="23" borderId="5" xfId="0" applyFont="1" applyFill="1" applyBorder="1" applyAlignment="1">
      <alignment horizontal="center"/>
    </xf>
    <xf numFmtId="165" fontId="4" fillId="23" borderId="1" xfId="0" applyNumberFormat="1" applyFont="1" applyFill="1" applyBorder="1" applyAlignment="1">
      <alignment horizontal="center"/>
    </xf>
    <xf numFmtId="0" fontId="4" fillId="23" borderId="0" xfId="0" applyFont="1" applyFill="1" applyBorder="1" applyAlignment="1">
      <alignment horizontal="center"/>
    </xf>
    <xf numFmtId="0" fontId="4" fillId="23" borderId="0" xfId="0" applyFont="1" applyFill="1"/>
    <xf numFmtId="165" fontId="3" fillId="24" borderId="1" xfId="2" applyNumberFormat="1" applyFont="1" applyFill="1" applyBorder="1" applyAlignment="1">
      <alignment horizontal="left" vertical="top" wrapText="1"/>
    </xf>
    <xf numFmtId="165" fontId="3" fillId="24" borderId="1" xfId="0" applyNumberFormat="1" applyFont="1" applyFill="1" applyBorder="1"/>
    <xf numFmtId="165" fontId="3" fillId="24" borderId="6" xfId="0" applyNumberFormat="1" applyFont="1" applyFill="1" applyBorder="1"/>
    <xf numFmtId="165" fontId="3" fillId="24" borderId="5" xfId="0" applyNumberFormat="1" applyFont="1" applyFill="1" applyBorder="1"/>
    <xf numFmtId="165" fontId="3" fillId="24" borderId="2" xfId="0" applyNumberFormat="1" applyFont="1" applyFill="1" applyBorder="1"/>
    <xf numFmtId="164" fontId="3" fillId="24" borderId="1" xfId="0" applyNumberFormat="1" applyFont="1" applyFill="1" applyBorder="1" applyAlignment="1">
      <alignment horizontal="right"/>
    </xf>
    <xf numFmtId="165" fontId="3" fillId="24" borderId="1" xfId="0" applyNumberFormat="1" applyFont="1" applyFill="1" applyBorder="1" applyAlignment="1">
      <alignment horizontal="right"/>
    </xf>
    <xf numFmtId="165" fontId="3" fillId="24" borderId="6" xfId="0" applyNumberFormat="1" applyFont="1" applyFill="1" applyBorder="1" applyAlignment="1">
      <alignment horizontal="right"/>
    </xf>
    <xf numFmtId="165" fontId="3" fillId="24" borderId="2" xfId="0" applyNumberFormat="1" applyFont="1" applyFill="1" applyBorder="1" applyAlignment="1">
      <alignment horizontal="right"/>
    </xf>
    <xf numFmtId="165" fontId="3" fillId="24" borderId="0" xfId="0" applyNumberFormat="1" applyFont="1" applyFill="1" applyBorder="1"/>
    <xf numFmtId="0" fontId="3" fillId="24" borderId="0" xfId="0" applyFont="1" applyFill="1"/>
    <xf numFmtId="164" fontId="3" fillId="24" borderId="2" xfId="0" applyNumberFormat="1" applyFont="1" applyFill="1" applyBorder="1" applyAlignment="1">
      <alignment horizontal="right"/>
    </xf>
    <xf numFmtId="165" fontId="3" fillId="24" borderId="1" xfId="2" applyNumberFormat="1" applyFont="1" applyFill="1" applyBorder="1" applyAlignment="1">
      <alignment horizontal="right" vertical="center" wrapText="1"/>
    </xf>
    <xf numFmtId="165" fontId="3" fillId="24" borderId="6" xfId="2" applyNumberFormat="1" applyFont="1" applyFill="1" applyBorder="1" applyAlignment="1">
      <alignment horizontal="right" vertical="center" wrapText="1"/>
    </xf>
    <xf numFmtId="165" fontId="3" fillId="24" borderId="5" xfId="2" applyNumberFormat="1" applyFont="1" applyFill="1" applyBorder="1" applyAlignment="1">
      <alignment horizontal="right" vertical="center" wrapText="1"/>
    </xf>
    <xf numFmtId="165" fontId="3" fillId="24" borderId="2" xfId="2" applyNumberFormat="1" applyFont="1" applyFill="1" applyBorder="1" applyAlignment="1">
      <alignment horizontal="right" vertical="center" wrapText="1"/>
    </xf>
    <xf numFmtId="165" fontId="3" fillId="24" borderId="0" xfId="2" applyNumberFormat="1" applyFont="1" applyFill="1" applyBorder="1" applyAlignment="1">
      <alignment horizontal="right" vertical="center" wrapText="1"/>
    </xf>
    <xf numFmtId="0" fontId="4" fillId="24" borderId="0" xfId="0" applyFont="1" applyFill="1"/>
    <xf numFmtId="165" fontId="4" fillId="20" borderId="1" xfId="0" applyNumberFormat="1" applyFont="1" applyFill="1" applyBorder="1" applyAlignment="1">
      <alignment horizontal="right"/>
    </xf>
    <xf numFmtId="165" fontId="4" fillId="20" borderId="1" xfId="0" applyNumberFormat="1" applyFont="1" applyFill="1" applyBorder="1"/>
    <xf numFmtId="0" fontId="3" fillId="20" borderId="10" xfId="0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horizontal="center" vertical="center" wrapText="1"/>
    </xf>
    <xf numFmtId="0" fontId="0" fillId="20" borderId="7" xfId="0" applyFill="1" applyBorder="1" applyAlignment="1">
      <alignment horizontal="center" vertical="center" wrapText="1"/>
    </xf>
    <xf numFmtId="0" fontId="3" fillId="20" borderId="2" xfId="0" applyFont="1" applyFill="1" applyBorder="1" applyAlignment="1">
      <alignment horizontal="center" vertical="center" wrapText="1"/>
    </xf>
    <xf numFmtId="0" fontId="4" fillId="20" borderId="0" xfId="0" applyFont="1" applyFill="1" applyBorder="1"/>
    <xf numFmtId="0" fontId="3" fillId="20" borderId="1" xfId="0" applyFont="1" applyFill="1" applyBorder="1" applyAlignment="1">
      <alignment horizontal="center" vertical="center" wrapText="1"/>
    </xf>
    <xf numFmtId="4" fontId="4" fillId="3" borderId="4" xfId="2" applyNumberFormat="1" applyFont="1" applyFill="1" applyBorder="1" applyAlignment="1">
      <alignment horizontal="right" vertical="center" wrapText="1"/>
    </xf>
    <xf numFmtId="4" fontId="4" fillId="3" borderId="3" xfId="2" applyNumberFormat="1" applyFont="1" applyFill="1" applyBorder="1" applyAlignment="1">
      <alignment horizontal="right" vertical="center" wrapText="1"/>
    </xf>
    <xf numFmtId="165" fontId="4" fillId="20" borderId="1" xfId="2" applyNumberFormat="1" applyFont="1" applyFill="1" applyBorder="1" applyAlignment="1">
      <alignment horizontal="right" vertical="center" wrapText="1"/>
    </xf>
    <xf numFmtId="0" fontId="4" fillId="13" borderId="0" xfId="0" applyFont="1" applyFill="1" applyBorder="1"/>
    <xf numFmtId="4" fontId="3" fillId="24" borderId="1" xfId="2" applyNumberFormat="1" applyFont="1" applyFill="1" applyBorder="1" applyAlignment="1">
      <alignment horizontal="right" vertical="center" wrapText="1"/>
    </xf>
    <xf numFmtId="0" fontId="4" fillId="24" borderId="0" xfId="0" applyFont="1" applyFill="1" applyBorder="1"/>
    <xf numFmtId="165" fontId="4" fillId="20" borderId="4" xfId="2" applyNumberFormat="1" applyFont="1" applyFill="1" applyBorder="1" applyAlignment="1">
      <alignment horizontal="right" vertical="center" wrapText="1"/>
    </xf>
    <xf numFmtId="165" fontId="4" fillId="20" borderId="3" xfId="2" applyNumberFormat="1" applyFont="1" applyFill="1" applyBorder="1" applyAlignment="1">
      <alignment horizontal="right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3" fillId="20" borderId="7" xfId="0" applyFont="1" applyFill="1" applyBorder="1" applyAlignment="1">
      <alignment horizontal="center" vertical="center"/>
    </xf>
    <xf numFmtId="0" fontId="0" fillId="20" borderId="7" xfId="0" applyFill="1" applyBorder="1" applyAlignment="1">
      <alignment horizontal="center" vertical="center"/>
    </xf>
    <xf numFmtId="0" fontId="3" fillId="20" borderId="4" xfId="0" applyFont="1" applyFill="1" applyBorder="1" applyAlignment="1">
      <alignment horizontal="center" vertical="center" wrapText="1"/>
    </xf>
    <xf numFmtId="0" fontId="6" fillId="20" borderId="3" xfId="0" applyFont="1" applyFill="1" applyBorder="1" applyAlignment="1">
      <alignment horizontal="center" vertical="center" wrapText="1"/>
    </xf>
    <xf numFmtId="0" fontId="3" fillId="20" borderId="9" xfId="0" applyFont="1" applyFill="1" applyBorder="1" applyAlignment="1">
      <alignment horizontal="center" vertical="center" wrapText="1"/>
    </xf>
    <xf numFmtId="0" fontId="6" fillId="20" borderId="11" xfId="0" applyFont="1" applyFill="1" applyBorder="1" applyAlignment="1">
      <alignment horizontal="center" vertical="center" wrapText="1"/>
    </xf>
    <xf numFmtId="0" fontId="3" fillId="20" borderId="6" xfId="0" applyFont="1" applyFill="1" applyBorder="1" applyAlignment="1">
      <alignment horizontal="center" vertical="center"/>
    </xf>
    <xf numFmtId="0" fontId="3" fillId="20" borderId="7" xfId="0" applyFont="1" applyFill="1" applyBorder="1" applyAlignment="1">
      <alignment horizontal="center" vertical="center" wrapText="1"/>
    </xf>
    <xf numFmtId="0" fontId="0" fillId="20" borderId="7" xfId="0" applyFill="1" applyBorder="1" applyAlignment="1">
      <alignment horizontal="center" vertical="center" wrapText="1"/>
    </xf>
    <xf numFmtId="0" fontId="3" fillId="20" borderId="3" xfId="0" applyFont="1" applyFill="1" applyBorder="1" applyAlignment="1">
      <alignment horizontal="center" vertical="center" wrapText="1"/>
    </xf>
    <xf numFmtId="0" fontId="3" fillId="20" borderId="12" xfId="0" applyFont="1" applyFill="1" applyBorder="1" applyAlignment="1">
      <alignment horizontal="center" vertical="center" wrapText="1"/>
    </xf>
    <xf numFmtId="0" fontId="3" fillId="20" borderId="13" xfId="0" applyFont="1" applyFill="1" applyBorder="1" applyAlignment="1">
      <alignment horizontal="center" vertical="center" wrapText="1"/>
    </xf>
    <xf numFmtId="0" fontId="3" fillId="20" borderId="2" xfId="0" applyFont="1" applyFill="1" applyBorder="1" applyAlignment="1">
      <alignment horizontal="center" vertical="center"/>
    </xf>
    <xf numFmtId="0" fontId="3" fillId="20" borderId="1" xfId="0" applyFont="1" applyFill="1" applyBorder="1" applyAlignment="1">
      <alignment horizontal="center" vertical="center"/>
    </xf>
    <xf numFmtId="0" fontId="0" fillId="20" borderId="1" xfId="0" applyFill="1" applyBorder="1" applyAlignment="1">
      <alignment horizontal="center" vertical="center"/>
    </xf>
    <xf numFmtId="165" fontId="3" fillId="20" borderId="4" xfId="0" applyNumberFormat="1" applyFont="1" applyFill="1" applyBorder="1" applyAlignment="1">
      <alignment horizontal="center" vertical="center" wrapText="1"/>
    </xf>
    <xf numFmtId="165" fontId="3" fillId="20" borderId="3" xfId="0" applyNumberFormat="1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3" fillId="20" borderId="4" xfId="0" applyFont="1" applyFill="1" applyBorder="1" applyAlignment="1">
      <alignment horizontal="center" vertical="center"/>
    </xf>
    <xf numFmtId="0" fontId="3" fillId="20" borderId="5" xfId="0" applyFont="1" applyFill="1" applyBorder="1" applyAlignment="1">
      <alignment horizontal="center" vertical="center"/>
    </xf>
    <xf numFmtId="0" fontId="3" fillId="20" borderId="3" xfId="0" applyFont="1" applyFill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15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20" borderId="6" xfId="0" applyFont="1" applyFill="1" applyBorder="1" applyAlignment="1">
      <alignment horizontal="center" vertical="center" wrapText="1"/>
    </xf>
    <xf numFmtId="0" fontId="6" fillId="20" borderId="7" xfId="0" applyFont="1" applyFill="1" applyBorder="1" applyAlignment="1">
      <alignment horizontal="center" vertical="center" wrapText="1"/>
    </xf>
    <xf numFmtId="0" fontId="6" fillId="20" borderId="2" xfId="0" applyFont="1" applyFill="1" applyBorder="1" applyAlignment="1">
      <alignment horizontal="center" vertical="center" wrapText="1"/>
    </xf>
    <xf numFmtId="0" fontId="18" fillId="3" borderId="0" xfId="0" applyFont="1" applyFill="1"/>
    <xf numFmtId="0" fontId="18" fillId="3" borderId="0" xfId="0" applyFont="1" applyFill="1" applyBorder="1"/>
    <xf numFmtId="165" fontId="17" fillId="3" borderId="0" xfId="0" applyNumberFormat="1" applyFont="1" applyFill="1"/>
    <xf numFmtId="165" fontId="18" fillId="3" borderId="0" xfId="0" applyNumberFormat="1" applyFont="1" applyFill="1"/>
    <xf numFmtId="0" fontId="18" fillId="3" borderId="0" xfId="0" applyFont="1" applyFill="1" applyAlignment="1">
      <alignment horizontal="right"/>
    </xf>
    <xf numFmtId="0" fontId="0" fillId="3" borderId="5" xfId="0" applyFill="1" applyBorder="1" applyAlignment="1">
      <alignment horizontal="center" vertical="center"/>
    </xf>
    <xf numFmtId="0" fontId="3" fillId="3" borderId="5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/>
    </xf>
    <xf numFmtId="165" fontId="3" fillId="3" borderId="5" xfId="0" applyNumberFormat="1" applyFont="1" applyFill="1" applyBorder="1"/>
    <xf numFmtId="165" fontId="3" fillId="3" borderId="6" xfId="2" applyNumberFormat="1" applyFont="1" applyFill="1" applyBorder="1" applyAlignment="1">
      <alignment horizontal="right" vertical="center" wrapText="1"/>
    </xf>
    <xf numFmtId="165" fontId="3" fillId="3" borderId="5" xfId="0" applyNumberFormat="1" applyFont="1" applyFill="1" applyBorder="1" applyAlignment="1">
      <alignment horizontal="right"/>
    </xf>
    <xf numFmtId="165" fontId="3" fillId="3" borderId="5" xfId="2" applyNumberFormat="1" applyFont="1" applyFill="1" applyBorder="1" applyAlignment="1">
      <alignment horizontal="right" vertical="center" wrapText="1"/>
    </xf>
    <xf numFmtId="0" fontId="0" fillId="3" borderId="5" xfId="0" applyFill="1" applyBorder="1" applyAlignment="1">
      <alignment horizontal="center" vertical="center" wrapText="1"/>
    </xf>
    <xf numFmtId="165" fontId="3" fillId="3" borderId="0" xfId="2" applyNumberFormat="1" applyFont="1" applyFill="1" applyBorder="1" applyAlignment="1">
      <alignment horizontal="left" vertical="top" wrapText="1"/>
    </xf>
    <xf numFmtId="0" fontId="4" fillId="3" borderId="0" xfId="0" applyFont="1" applyFill="1" applyBorder="1" applyAlignment="1">
      <alignment horizontal="center" wrapText="1"/>
    </xf>
    <xf numFmtId="0" fontId="0" fillId="3" borderId="0" xfId="0" applyFill="1" applyBorder="1" applyAlignment="1">
      <alignment horizontal="center" vertical="center"/>
    </xf>
    <xf numFmtId="0" fontId="4" fillId="3" borderId="0" xfId="0" applyFont="1" applyFill="1" applyBorder="1" applyAlignment="1">
      <alignment horizontal="center"/>
    </xf>
    <xf numFmtId="165" fontId="3" fillId="3" borderId="0" xfId="0" applyNumberFormat="1" applyFont="1" applyFill="1" applyBorder="1"/>
    <xf numFmtId="0" fontId="0" fillId="20" borderId="2" xfId="0" applyFill="1" applyBorder="1" applyAlignment="1">
      <alignment horizontal="center" vertical="center"/>
    </xf>
  </cellXfs>
  <cellStyles count="43">
    <cellStyle name="Данные (редактируемые)" xfId="5" xr:uid="{00000000-0005-0000-0000-000000000000}"/>
    <cellStyle name="Данные (только для чтения)" xfId="3" xr:uid="{00000000-0005-0000-0000-000001000000}"/>
    <cellStyle name="Данные (только для чтения) 2" xfId="12" xr:uid="{00000000-0005-0000-0000-000002000000}"/>
    <cellStyle name="Данные (только для чтения) 2 2" xfId="10" xr:uid="{00000000-0005-0000-0000-000003000000}"/>
    <cellStyle name="Данные (только для чтения) 3" xfId="14" xr:uid="{00000000-0005-0000-0000-000004000000}"/>
    <cellStyle name="Данные для удаления" xfId="13" xr:uid="{00000000-0005-0000-0000-000005000000}"/>
    <cellStyle name="Заголовки полей" xfId="6" xr:uid="{00000000-0005-0000-0000-000006000000}"/>
    <cellStyle name="Заголовки полей [печать]" xfId="15" xr:uid="{00000000-0005-0000-0000-000007000000}"/>
    <cellStyle name="Заголовки полей 2" xfId="16" xr:uid="{00000000-0005-0000-0000-000008000000}"/>
    <cellStyle name="Заголовки полей 3" xfId="4" xr:uid="{00000000-0005-0000-0000-000009000000}"/>
    <cellStyle name="Заголовки полей 4" xfId="40" xr:uid="{00000000-0005-0000-0000-00000A000000}"/>
    <cellStyle name="Заголовок меры" xfId="7" xr:uid="{00000000-0005-0000-0000-00000B000000}"/>
    <cellStyle name="Заголовок меры 2" xfId="18" xr:uid="{00000000-0005-0000-0000-00000C000000}"/>
    <cellStyle name="Заголовок меры 3" xfId="17" xr:uid="{00000000-0005-0000-0000-00000D000000}"/>
    <cellStyle name="Заголовок показателя [печать]" xfId="19" xr:uid="{00000000-0005-0000-0000-00000E000000}"/>
    <cellStyle name="Заголовок показателя константы" xfId="20" xr:uid="{00000000-0005-0000-0000-00000F000000}"/>
    <cellStyle name="Заголовок результата расчета" xfId="21" xr:uid="{00000000-0005-0000-0000-000010000000}"/>
    <cellStyle name="Заголовок свободного показателя" xfId="22" xr:uid="{00000000-0005-0000-0000-000011000000}"/>
    <cellStyle name="Значение фильтра" xfId="8" xr:uid="{00000000-0005-0000-0000-000012000000}"/>
    <cellStyle name="Значение фильтра [печать]" xfId="24" xr:uid="{00000000-0005-0000-0000-000013000000}"/>
    <cellStyle name="Значение фильтра 2" xfId="23" xr:uid="{00000000-0005-0000-0000-000014000000}"/>
    <cellStyle name="Значение фильтра 3" xfId="41" xr:uid="{00000000-0005-0000-0000-000015000000}"/>
    <cellStyle name="Информация о задаче" xfId="9" xr:uid="{00000000-0005-0000-0000-000016000000}"/>
    <cellStyle name="Информация о задаче 2" xfId="26" xr:uid="{00000000-0005-0000-0000-000017000000}"/>
    <cellStyle name="Информация о задаче 3" xfId="25" xr:uid="{00000000-0005-0000-0000-000018000000}"/>
    <cellStyle name="Обычный" xfId="0" builtinId="0"/>
    <cellStyle name="Обычный 2" xfId="1" xr:uid="{00000000-0005-0000-0000-00001A000000}"/>
    <cellStyle name="Обычный 2 2" xfId="27" xr:uid="{00000000-0005-0000-0000-00001B000000}"/>
    <cellStyle name="Обычный 3" xfId="11" xr:uid="{00000000-0005-0000-0000-00001C000000}"/>
    <cellStyle name="Обычный 3 2" xfId="28" xr:uid="{00000000-0005-0000-0000-00001D000000}"/>
    <cellStyle name="Отдельная ячейка" xfId="29" xr:uid="{00000000-0005-0000-0000-00001E000000}"/>
    <cellStyle name="Отдельная ячейка - константа" xfId="30" xr:uid="{00000000-0005-0000-0000-00001F000000}"/>
    <cellStyle name="Отдельная ячейка - константа [печать]" xfId="31" xr:uid="{00000000-0005-0000-0000-000020000000}"/>
    <cellStyle name="Отдельная ячейка [печать]" xfId="32" xr:uid="{00000000-0005-0000-0000-000021000000}"/>
    <cellStyle name="Отдельная ячейка-результат" xfId="33" xr:uid="{00000000-0005-0000-0000-000022000000}"/>
    <cellStyle name="Отдельная ячейка-результат [печать]" xfId="34" xr:uid="{00000000-0005-0000-0000-000023000000}"/>
    <cellStyle name="Свойства элементов измерения" xfId="35" xr:uid="{00000000-0005-0000-0000-000024000000}"/>
    <cellStyle name="Свойства элементов измерения [печать]" xfId="36" xr:uid="{00000000-0005-0000-0000-000025000000}"/>
    <cellStyle name="Элементы осей" xfId="2" xr:uid="{00000000-0005-0000-0000-000026000000}"/>
    <cellStyle name="Элементы осей [печать]" xfId="38" xr:uid="{00000000-0005-0000-0000-000027000000}"/>
    <cellStyle name="Элементы осей 2" xfId="39" xr:uid="{00000000-0005-0000-0000-000028000000}"/>
    <cellStyle name="Элементы осей 3" xfId="37" xr:uid="{00000000-0005-0000-0000-000029000000}"/>
    <cellStyle name="Элементы осей 4" xfId="42" xr:uid="{00000000-0005-0000-0000-00002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W596"/>
  <sheetViews>
    <sheetView tabSelected="1" showWhiteSpace="0" view="pageBreakPreview" topLeftCell="A7" zoomScale="75" zoomScaleNormal="87" zoomScaleSheetLayoutView="75" workbookViewId="0">
      <selection activeCell="S25" sqref="S25"/>
    </sheetView>
  </sheetViews>
  <sheetFormatPr defaultRowHeight="12.75" x14ac:dyDescent="0.2"/>
  <cols>
    <col min="1" max="1" width="28.7109375" style="1" customWidth="1"/>
    <col min="2" max="2" width="14.7109375" style="84" customWidth="1"/>
    <col min="3" max="4" width="14.7109375" style="13" customWidth="1"/>
    <col min="5" max="5" width="14.7109375" style="15" customWidth="1"/>
    <col min="6" max="6" width="14.7109375" style="71" customWidth="1"/>
    <col min="7" max="8" width="14.7109375" style="13" customWidth="1"/>
    <col min="9" max="9" width="1.7109375" style="87" customWidth="1"/>
    <col min="10" max="10" width="13.85546875" style="71" customWidth="1"/>
    <col min="11" max="12" width="13.85546875" style="1" customWidth="1"/>
    <col min="13" max="13" width="14.140625" style="8" customWidth="1"/>
    <col min="14" max="14" width="14.140625" style="1" customWidth="1"/>
    <col min="15" max="15" width="13.5703125" style="71" customWidth="1"/>
    <col min="16" max="17" width="14.7109375" style="1" customWidth="1"/>
    <col min="18" max="18" width="1.7109375" style="1" customWidth="1"/>
    <col min="19" max="19" width="13.28515625" style="71" customWidth="1"/>
    <col min="20" max="21" width="13.28515625" style="1" customWidth="1"/>
    <col min="22" max="22" width="15" style="8" customWidth="1"/>
    <col min="23" max="23" width="12.5703125" style="1" customWidth="1"/>
    <col min="24" max="24" width="14.5703125" style="71" customWidth="1"/>
    <col min="25" max="25" width="12.5703125" style="1" customWidth="1"/>
    <col min="26" max="26" width="13.7109375" style="1" customWidth="1"/>
    <col min="27" max="27" width="1.7109375" style="87" customWidth="1"/>
    <col min="28" max="28" width="14.5703125" style="1" customWidth="1"/>
    <col min="29" max="29" width="14.5703125" style="11" customWidth="1"/>
    <col min="30" max="31" width="14.5703125" style="1" customWidth="1"/>
    <col min="32" max="34" width="16.85546875" style="1" customWidth="1"/>
    <col min="35" max="35" width="1.7109375" style="1" customWidth="1"/>
    <col min="36" max="36" width="16.85546875" style="8" customWidth="1"/>
    <col min="37" max="37" width="16.85546875" style="71" customWidth="1"/>
    <col min="38" max="39" width="16.85546875" style="1" customWidth="1"/>
    <col min="40" max="40" width="1.85546875" style="1" customWidth="1"/>
    <col min="41" max="41" width="13.85546875" style="1" customWidth="1"/>
    <col min="42" max="42" width="15.140625" style="82" customWidth="1"/>
    <col min="43" max="44" width="15.140625" style="1" customWidth="1"/>
    <col min="45" max="45" width="2" style="1" customWidth="1"/>
    <col min="46" max="46" width="14.5703125" style="1" customWidth="1"/>
    <col min="47" max="47" width="13.85546875" style="82" customWidth="1"/>
    <col min="48" max="49" width="15.140625" style="1" customWidth="1"/>
    <col min="50" max="50" width="2.28515625" style="1" customWidth="1"/>
    <col min="51" max="51" width="13.85546875" style="1" customWidth="1"/>
    <col min="52" max="52" width="16.7109375" style="82" customWidth="1"/>
    <col min="53" max="54" width="15.140625" style="1" customWidth="1"/>
    <col min="55" max="55" width="16.7109375" style="1" customWidth="1"/>
    <col min="56" max="16384" width="9.140625" style="1"/>
  </cols>
  <sheetData>
    <row r="1" spans="1:101" ht="21" customHeight="1" x14ac:dyDescent="0.2">
      <c r="B1" s="8"/>
      <c r="C1" s="1"/>
      <c r="D1" s="1"/>
      <c r="E1" s="8"/>
      <c r="F1" s="1"/>
      <c r="G1" s="1"/>
      <c r="H1" s="1"/>
      <c r="I1" s="94"/>
      <c r="J1" s="1"/>
      <c r="O1" s="1"/>
      <c r="P1" s="1" t="s">
        <v>2</v>
      </c>
      <c r="S1" s="1"/>
      <c r="X1" s="1"/>
      <c r="AK1" s="1"/>
      <c r="AP1" s="1"/>
      <c r="AU1" s="1"/>
      <c r="AZ1" s="1"/>
    </row>
    <row r="2" spans="1:101" ht="15" x14ac:dyDescent="0.25">
      <c r="A2" s="193" t="s">
        <v>632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  <c r="P2" s="194"/>
      <c r="Q2" s="194"/>
      <c r="R2" s="121"/>
      <c r="S2" s="121"/>
      <c r="T2" s="121"/>
      <c r="U2" s="121"/>
      <c r="V2" s="121"/>
      <c r="W2" s="121"/>
      <c r="X2" s="121"/>
      <c r="Y2" s="121"/>
      <c r="Z2" s="121"/>
      <c r="AA2" s="225"/>
      <c r="AB2" s="121"/>
      <c r="AC2" s="121"/>
      <c r="AD2" s="9"/>
      <c r="AE2" s="9"/>
      <c r="AF2" s="2"/>
      <c r="AG2" s="2"/>
      <c r="AH2" s="2"/>
      <c r="AI2" s="2"/>
      <c r="AJ2" s="16"/>
      <c r="AK2" s="2"/>
      <c r="AL2" s="2"/>
      <c r="AM2" s="2"/>
      <c r="AN2" s="2"/>
      <c r="AP2" s="1"/>
      <c r="AU2" s="1"/>
      <c r="AZ2" s="1"/>
    </row>
    <row r="3" spans="1:101" x14ac:dyDescent="0.2">
      <c r="B3" s="83"/>
      <c r="C3" s="3"/>
      <c r="D3" s="3"/>
      <c r="E3" s="83"/>
      <c r="F3" s="3"/>
      <c r="G3" s="3"/>
      <c r="H3" s="3"/>
      <c r="I3" s="95"/>
      <c r="J3" s="1"/>
      <c r="O3" s="1"/>
      <c r="P3" s="3"/>
      <c r="Q3" s="3"/>
      <c r="R3" s="3"/>
      <c r="S3" s="1"/>
      <c r="X3" s="1"/>
      <c r="AK3" s="1"/>
      <c r="AP3" s="1"/>
      <c r="AU3" s="1"/>
      <c r="AZ3" s="1"/>
    </row>
    <row r="4" spans="1:101" s="128" customFormat="1" ht="33.75" customHeight="1" x14ac:dyDescent="0.2">
      <c r="A4" s="195" t="s">
        <v>1</v>
      </c>
      <c r="B4" s="182" t="s">
        <v>601</v>
      </c>
      <c r="C4" s="177"/>
      <c r="D4" s="177"/>
      <c r="E4" s="177"/>
      <c r="F4" s="177"/>
      <c r="G4" s="177"/>
      <c r="H4" s="177"/>
      <c r="I4" s="126"/>
      <c r="J4" s="176" t="s">
        <v>602</v>
      </c>
      <c r="K4" s="177"/>
      <c r="L4" s="177"/>
      <c r="M4" s="177"/>
      <c r="N4" s="177"/>
      <c r="O4" s="177"/>
      <c r="P4" s="177"/>
      <c r="Q4" s="177"/>
      <c r="R4" s="215"/>
      <c r="S4" s="182" t="s">
        <v>603</v>
      </c>
      <c r="T4" s="177"/>
      <c r="U4" s="177"/>
      <c r="V4" s="177"/>
      <c r="W4" s="177"/>
      <c r="X4" s="177"/>
      <c r="Y4" s="177"/>
      <c r="Z4" s="229"/>
      <c r="AA4" s="226"/>
      <c r="AB4" s="182" t="s">
        <v>604</v>
      </c>
      <c r="AC4" s="176"/>
      <c r="AD4" s="176"/>
      <c r="AE4" s="176"/>
      <c r="AF4" s="176"/>
      <c r="AG4" s="176"/>
      <c r="AH4" s="188"/>
      <c r="AI4" s="125"/>
      <c r="AJ4" s="183" t="s">
        <v>605</v>
      </c>
      <c r="AK4" s="183"/>
      <c r="AL4" s="184"/>
      <c r="AM4" s="184"/>
      <c r="AN4" s="223"/>
      <c r="AO4" s="176" t="s">
        <v>4</v>
      </c>
      <c r="AP4" s="176"/>
      <c r="AQ4" s="177"/>
      <c r="AR4" s="177"/>
      <c r="AS4" s="215"/>
      <c r="AT4" s="176" t="s">
        <v>583</v>
      </c>
      <c r="AU4" s="176"/>
      <c r="AV4" s="177"/>
      <c r="AW4" s="177"/>
      <c r="AX4" s="215"/>
      <c r="AY4" s="188" t="s">
        <v>606</v>
      </c>
      <c r="AZ4" s="189"/>
      <c r="BA4" s="190"/>
      <c r="BB4" s="190"/>
      <c r="BC4" s="127"/>
    </row>
    <row r="5" spans="1:101" s="128" customFormat="1" ht="67.5" customHeight="1" x14ac:dyDescent="0.2">
      <c r="A5" s="196"/>
      <c r="B5" s="191" t="s">
        <v>607</v>
      </c>
      <c r="C5" s="178" t="s">
        <v>608</v>
      </c>
      <c r="D5" s="178" t="s">
        <v>45</v>
      </c>
      <c r="E5" s="178" t="s">
        <v>609</v>
      </c>
      <c r="F5" s="178" t="s">
        <v>610</v>
      </c>
      <c r="G5" s="178" t="s">
        <v>608</v>
      </c>
      <c r="H5" s="180" t="s">
        <v>45</v>
      </c>
      <c r="I5" s="129"/>
      <c r="J5" s="186" t="s">
        <v>602</v>
      </c>
      <c r="K5" s="178" t="s">
        <v>608</v>
      </c>
      <c r="L5" s="178" t="s">
        <v>45</v>
      </c>
      <c r="M5" s="178" t="s">
        <v>611</v>
      </c>
      <c r="N5" s="178" t="s">
        <v>581</v>
      </c>
      <c r="O5" s="178" t="s">
        <v>582</v>
      </c>
      <c r="P5" s="178" t="s">
        <v>608</v>
      </c>
      <c r="Q5" s="180" t="s">
        <v>45</v>
      </c>
      <c r="R5" s="216"/>
      <c r="S5" s="186" t="s">
        <v>612</v>
      </c>
      <c r="T5" s="178" t="s">
        <v>608</v>
      </c>
      <c r="U5" s="178" t="s">
        <v>45</v>
      </c>
      <c r="V5" s="178" t="s">
        <v>654</v>
      </c>
      <c r="W5" s="178" t="s">
        <v>581</v>
      </c>
      <c r="X5" s="178" t="s">
        <v>613</v>
      </c>
      <c r="Y5" s="178" t="s">
        <v>608</v>
      </c>
      <c r="Z5" s="178" t="s">
        <v>45</v>
      </c>
      <c r="AA5" s="12"/>
      <c r="AB5" s="178" t="s">
        <v>46</v>
      </c>
      <c r="AC5" s="178" t="s">
        <v>47</v>
      </c>
      <c r="AD5" s="178" t="s">
        <v>614</v>
      </c>
      <c r="AE5" s="178" t="s">
        <v>48</v>
      </c>
      <c r="AF5" s="178" t="s">
        <v>615</v>
      </c>
      <c r="AG5" s="178" t="s">
        <v>608</v>
      </c>
      <c r="AH5" s="180" t="s">
        <v>45</v>
      </c>
      <c r="AI5" s="216"/>
      <c r="AJ5" s="191" t="s">
        <v>617</v>
      </c>
      <c r="AK5" s="178" t="s">
        <v>616</v>
      </c>
      <c r="AL5" s="178" t="s">
        <v>608</v>
      </c>
      <c r="AM5" s="180" t="s">
        <v>45</v>
      </c>
      <c r="AN5" s="216"/>
      <c r="AO5" s="186" t="s">
        <v>618</v>
      </c>
      <c r="AP5" s="178" t="s">
        <v>3</v>
      </c>
      <c r="AQ5" s="178" t="s">
        <v>608</v>
      </c>
      <c r="AR5" s="180" t="s">
        <v>45</v>
      </c>
      <c r="AS5" s="216"/>
      <c r="AT5" s="186" t="s">
        <v>584</v>
      </c>
      <c r="AU5" s="178" t="s">
        <v>585</v>
      </c>
      <c r="AV5" s="178" t="s">
        <v>608</v>
      </c>
      <c r="AW5" s="180" t="s">
        <v>45</v>
      </c>
      <c r="AX5" s="216"/>
      <c r="AY5" s="186" t="s">
        <v>619</v>
      </c>
      <c r="AZ5" s="178" t="s">
        <v>620</v>
      </c>
      <c r="BA5" s="178" t="s">
        <v>608</v>
      </c>
      <c r="BB5" s="178" t="s">
        <v>45</v>
      </c>
      <c r="BC5" s="130"/>
    </row>
    <row r="6" spans="1:101" s="128" customFormat="1" ht="96.75" customHeight="1" x14ac:dyDescent="0.2">
      <c r="A6" s="197"/>
      <c r="B6" s="192"/>
      <c r="C6" s="179"/>
      <c r="D6" s="179"/>
      <c r="E6" s="179"/>
      <c r="F6" s="185"/>
      <c r="G6" s="179"/>
      <c r="H6" s="181"/>
      <c r="I6" s="131"/>
      <c r="J6" s="187"/>
      <c r="K6" s="179"/>
      <c r="L6" s="179"/>
      <c r="M6" s="179"/>
      <c r="N6" s="179"/>
      <c r="O6" s="185"/>
      <c r="P6" s="179"/>
      <c r="Q6" s="181"/>
      <c r="R6" s="217"/>
      <c r="S6" s="187"/>
      <c r="T6" s="179"/>
      <c r="U6" s="179"/>
      <c r="V6" s="179"/>
      <c r="W6" s="179"/>
      <c r="X6" s="185"/>
      <c r="Y6" s="179"/>
      <c r="Z6" s="179"/>
      <c r="AA6" s="175"/>
      <c r="AB6" s="179"/>
      <c r="AC6" s="185"/>
      <c r="AD6" s="179"/>
      <c r="AE6" s="179"/>
      <c r="AF6" s="185"/>
      <c r="AG6" s="179"/>
      <c r="AH6" s="181"/>
      <c r="AI6" s="217"/>
      <c r="AJ6" s="192"/>
      <c r="AK6" s="185"/>
      <c r="AL6" s="179"/>
      <c r="AM6" s="181"/>
      <c r="AN6" s="217"/>
      <c r="AO6" s="187"/>
      <c r="AP6" s="185"/>
      <c r="AQ6" s="179"/>
      <c r="AR6" s="181"/>
      <c r="AS6" s="217"/>
      <c r="AT6" s="187"/>
      <c r="AU6" s="185"/>
      <c r="AV6" s="179"/>
      <c r="AW6" s="181"/>
      <c r="AX6" s="217"/>
      <c r="AY6" s="187"/>
      <c r="AZ6" s="185"/>
      <c r="BA6" s="179"/>
      <c r="BB6" s="179"/>
      <c r="BC6" s="130"/>
    </row>
    <row r="7" spans="1:101" s="140" customFormat="1" ht="19.5" customHeight="1" x14ac:dyDescent="0.2">
      <c r="A7" s="133" t="s">
        <v>0</v>
      </c>
      <c r="B7" s="134">
        <v>1</v>
      </c>
      <c r="C7" s="135">
        <v>2</v>
      </c>
      <c r="D7" s="135">
        <v>3</v>
      </c>
      <c r="E7" s="135">
        <v>4</v>
      </c>
      <c r="F7" s="134" t="s">
        <v>621</v>
      </c>
      <c r="G7" s="135" t="s">
        <v>622</v>
      </c>
      <c r="H7" s="136" t="s">
        <v>623</v>
      </c>
      <c r="I7" s="137"/>
      <c r="J7" s="134">
        <v>8</v>
      </c>
      <c r="K7" s="135">
        <v>9</v>
      </c>
      <c r="L7" s="135">
        <v>10</v>
      </c>
      <c r="M7" s="135">
        <v>11</v>
      </c>
      <c r="N7" s="135">
        <v>12</v>
      </c>
      <c r="O7" s="134" t="s">
        <v>624</v>
      </c>
      <c r="P7" s="135" t="s">
        <v>625</v>
      </c>
      <c r="Q7" s="136" t="s">
        <v>626</v>
      </c>
      <c r="R7" s="218"/>
      <c r="S7" s="134">
        <v>16</v>
      </c>
      <c r="T7" s="135">
        <v>17</v>
      </c>
      <c r="U7" s="135">
        <v>18</v>
      </c>
      <c r="V7" s="135">
        <v>19</v>
      </c>
      <c r="W7" s="135">
        <v>20</v>
      </c>
      <c r="X7" s="134" t="s">
        <v>644</v>
      </c>
      <c r="Y7" s="135" t="s">
        <v>645</v>
      </c>
      <c r="Z7" s="133" t="s">
        <v>646</v>
      </c>
      <c r="AA7" s="227"/>
      <c r="AB7" s="133" t="s">
        <v>627</v>
      </c>
      <c r="AC7" s="135" t="s">
        <v>628</v>
      </c>
      <c r="AD7" s="135" t="s">
        <v>629</v>
      </c>
      <c r="AE7" s="135" t="s">
        <v>630</v>
      </c>
      <c r="AF7" s="135" t="s">
        <v>631</v>
      </c>
      <c r="AG7" s="135">
        <v>29</v>
      </c>
      <c r="AH7" s="135">
        <v>30</v>
      </c>
      <c r="AI7" s="218"/>
      <c r="AJ7" s="135">
        <v>31</v>
      </c>
      <c r="AK7" s="134" t="s">
        <v>634</v>
      </c>
      <c r="AL7" s="135" t="s">
        <v>635</v>
      </c>
      <c r="AM7" s="136" t="s">
        <v>636</v>
      </c>
      <c r="AN7" s="218"/>
      <c r="AO7" s="135">
        <v>35</v>
      </c>
      <c r="AP7" s="138" t="s">
        <v>637</v>
      </c>
      <c r="AQ7" s="135" t="s">
        <v>638</v>
      </c>
      <c r="AR7" s="136" t="s">
        <v>639</v>
      </c>
      <c r="AS7" s="218"/>
      <c r="AT7" s="135">
        <v>39</v>
      </c>
      <c r="AU7" s="138" t="s">
        <v>642</v>
      </c>
      <c r="AV7" s="135" t="s">
        <v>640</v>
      </c>
      <c r="AW7" s="136" t="s">
        <v>641</v>
      </c>
      <c r="AX7" s="218"/>
      <c r="AY7" s="135">
        <v>43</v>
      </c>
      <c r="AZ7" s="138" t="s">
        <v>643</v>
      </c>
      <c r="BA7" s="135">
        <v>45</v>
      </c>
      <c r="BB7" s="135">
        <v>46</v>
      </c>
      <c r="BC7" s="139"/>
    </row>
    <row r="8" spans="1:101" s="13" customFormat="1" x14ac:dyDescent="0.2">
      <c r="A8" s="78" t="s">
        <v>5</v>
      </c>
      <c r="B8" s="7">
        <v>273117.24</v>
      </c>
      <c r="C8" s="7">
        <v>272969.31</v>
      </c>
      <c r="D8" s="7">
        <v>147.93</v>
      </c>
      <c r="E8" s="40">
        <v>22287</v>
      </c>
      <c r="F8" s="40">
        <v>250830.24</v>
      </c>
      <c r="G8" s="40">
        <v>250682.31</v>
      </c>
      <c r="H8" s="93">
        <v>147.93</v>
      </c>
      <c r="I8" s="99"/>
      <c r="J8" s="40">
        <v>88409.3</v>
      </c>
      <c r="K8" s="7">
        <v>88337.97</v>
      </c>
      <c r="L8" s="7">
        <v>71.33</v>
      </c>
      <c r="M8" s="40">
        <v>13576.2</v>
      </c>
      <c r="N8" s="44">
        <v>12589</v>
      </c>
      <c r="O8" s="40">
        <v>87422.1</v>
      </c>
      <c r="P8" s="40">
        <v>87350.77</v>
      </c>
      <c r="Q8" s="93">
        <v>71.33</v>
      </c>
      <c r="R8" s="99"/>
      <c r="S8" s="40">
        <v>89838.010000000009</v>
      </c>
      <c r="T8" s="7">
        <v>89829.110000000015</v>
      </c>
      <c r="U8" s="7">
        <v>8.9</v>
      </c>
      <c r="V8" s="7">
        <v>390.7</v>
      </c>
      <c r="W8" s="7">
        <v>14496</v>
      </c>
      <c r="X8" s="40">
        <v>103943.31000000001</v>
      </c>
      <c r="Y8" s="40">
        <v>103934.41000000002</v>
      </c>
      <c r="Z8" s="40">
        <v>8.9</v>
      </c>
      <c r="AA8" s="108"/>
      <c r="AB8" s="37">
        <v>101.6</v>
      </c>
      <c r="AC8" s="45">
        <v>118.9</v>
      </c>
      <c r="AD8" s="40">
        <v>119</v>
      </c>
      <c r="AE8" s="38">
        <v>0</v>
      </c>
      <c r="AF8" s="37">
        <v>298311.90000000002</v>
      </c>
      <c r="AG8" s="40">
        <v>298311.90000000002</v>
      </c>
      <c r="AH8" s="96">
        <v>0</v>
      </c>
      <c r="AI8" s="99"/>
      <c r="AJ8" s="98">
        <v>0</v>
      </c>
      <c r="AK8" s="159">
        <v>298311.90000000002</v>
      </c>
      <c r="AL8" s="40">
        <v>298311.90000000002</v>
      </c>
      <c r="AM8" s="96">
        <v>0</v>
      </c>
      <c r="AN8" s="99"/>
      <c r="AO8" s="98">
        <v>113</v>
      </c>
      <c r="AP8" s="159">
        <v>337092.4</v>
      </c>
      <c r="AQ8" s="46">
        <v>337092.4</v>
      </c>
      <c r="AR8" s="101">
        <v>0</v>
      </c>
      <c r="AS8" s="102"/>
      <c r="AT8" s="98">
        <v>107.8</v>
      </c>
      <c r="AU8" s="159">
        <v>363385.59999999998</v>
      </c>
      <c r="AV8" s="46">
        <v>363385.59999999998</v>
      </c>
      <c r="AW8" s="101">
        <v>0</v>
      </c>
      <c r="AX8" s="102"/>
      <c r="AY8" s="100">
        <v>107.8</v>
      </c>
      <c r="AZ8" s="159">
        <v>391729.7</v>
      </c>
      <c r="BA8" s="46">
        <v>391729.7</v>
      </c>
      <c r="BB8" s="5">
        <v>0</v>
      </c>
      <c r="BC8" s="39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</row>
    <row r="9" spans="1:101" s="11" customFormat="1" x14ac:dyDescent="0.2">
      <c r="A9" s="132" t="s">
        <v>6</v>
      </c>
      <c r="B9" s="7">
        <v>863329.65</v>
      </c>
      <c r="C9" s="7">
        <v>861801.94000000006</v>
      </c>
      <c r="D9" s="6">
        <v>1527.71</v>
      </c>
      <c r="E9" s="37">
        <v>4328</v>
      </c>
      <c r="F9" s="37">
        <v>859001.65</v>
      </c>
      <c r="G9" s="40">
        <v>857473.94000000006</v>
      </c>
      <c r="H9" s="93">
        <v>1527.71</v>
      </c>
      <c r="I9" s="99"/>
      <c r="J9" s="37">
        <v>276817.90000000002</v>
      </c>
      <c r="K9" s="7">
        <v>276395.80000000005</v>
      </c>
      <c r="L9" s="6">
        <v>422.1</v>
      </c>
      <c r="M9" s="37">
        <v>1511</v>
      </c>
      <c r="N9" s="44">
        <v>48769</v>
      </c>
      <c r="O9" s="37">
        <v>324075.90000000002</v>
      </c>
      <c r="P9" s="40">
        <v>323653.80000000005</v>
      </c>
      <c r="Q9" s="93">
        <v>422.1</v>
      </c>
      <c r="R9" s="99"/>
      <c r="S9" s="37">
        <v>339721.32999999996</v>
      </c>
      <c r="T9" s="7">
        <v>339373.43999999994</v>
      </c>
      <c r="U9" s="7">
        <v>347.89</v>
      </c>
      <c r="V9" s="6">
        <v>1545</v>
      </c>
      <c r="W9" s="6">
        <v>42203</v>
      </c>
      <c r="X9" s="37">
        <v>380379.32999999996</v>
      </c>
      <c r="Y9" s="37">
        <v>380031.43999999994</v>
      </c>
      <c r="Z9" s="40">
        <v>347.89</v>
      </c>
      <c r="AA9" s="108"/>
      <c r="AB9" s="37">
        <v>122.7</v>
      </c>
      <c r="AC9" s="45">
        <v>117.4</v>
      </c>
      <c r="AD9" s="37">
        <v>117.4</v>
      </c>
      <c r="AE9" s="38">
        <v>82.4</v>
      </c>
      <c r="AF9" s="37">
        <v>1007933.2000000001</v>
      </c>
      <c r="AG9" s="37">
        <v>1006674.4</v>
      </c>
      <c r="AH9" s="96">
        <v>1258.8</v>
      </c>
      <c r="AI9" s="99"/>
      <c r="AJ9" s="97">
        <v>0</v>
      </c>
      <c r="AK9" s="159">
        <v>1007933.2000000001</v>
      </c>
      <c r="AL9" s="40">
        <v>1006674.4</v>
      </c>
      <c r="AM9" s="96">
        <v>1258.8</v>
      </c>
      <c r="AN9" s="99"/>
      <c r="AO9" s="97">
        <v>107.5</v>
      </c>
      <c r="AP9" s="159">
        <v>1083528.2</v>
      </c>
      <c r="AQ9" s="46">
        <v>1082175</v>
      </c>
      <c r="AR9" s="101">
        <v>1353.2</v>
      </c>
      <c r="AS9" s="102"/>
      <c r="AT9" s="97">
        <v>107.9</v>
      </c>
      <c r="AU9" s="159">
        <v>1169126.9000000001</v>
      </c>
      <c r="AV9" s="37">
        <v>1167666.8</v>
      </c>
      <c r="AW9" s="96">
        <v>1460.1</v>
      </c>
      <c r="AX9" s="99"/>
      <c r="AY9" s="104">
        <v>107.9</v>
      </c>
      <c r="AZ9" s="159">
        <v>1261487.8999999999</v>
      </c>
      <c r="BA9" s="37">
        <v>1259912.5</v>
      </c>
      <c r="BB9" s="37">
        <v>1575.4</v>
      </c>
      <c r="BC9" s="108"/>
    </row>
    <row r="10" spans="1:101" x14ac:dyDescent="0.2">
      <c r="A10" s="78" t="s">
        <v>7</v>
      </c>
      <c r="B10" s="7">
        <v>486324.11</v>
      </c>
      <c r="C10" s="7">
        <v>486234.74</v>
      </c>
      <c r="D10" s="6">
        <v>89.37</v>
      </c>
      <c r="E10" s="37">
        <v>38899</v>
      </c>
      <c r="F10" s="37">
        <v>447425.11</v>
      </c>
      <c r="G10" s="40">
        <v>447335.74</v>
      </c>
      <c r="H10" s="93">
        <v>89.37</v>
      </c>
      <c r="I10" s="99"/>
      <c r="J10" s="37">
        <v>146911.79999999999</v>
      </c>
      <c r="K10" s="7">
        <v>146847.93</v>
      </c>
      <c r="L10" s="6">
        <v>63.870000000000005</v>
      </c>
      <c r="M10" s="37">
        <v>15811</v>
      </c>
      <c r="N10" s="44">
        <v>23889</v>
      </c>
      <c r="O10" s="37">
        <v>154989.79999999999</v>
      </c>
      <c r="P10" s="40">
        <v>154925.93</v>
      </c>
      <c r="Q10" s="93">
        <v>63.870000000000005</v>
      </c>
      <c r="R10" s="99"/>
      <c r="S10" s="37">
        <v>179434.08000000002</v>
      </c>
      <c r="T10" s="7">
        <v>179331.34000000003</v>
      </c>
      <c r="U10" s="7">
        <v>102.74000000000001</v>
      </c>
      <c r="V10" s="6">
        <v>3604</v>
      </c>
      <c r="W10" s="6">
        <v>21990</v>
      </c>
      <c r="X10" s="37">
        <v>197820.08000000002</v>
      </c>
      <c r="Y10" s="37">
        <v>197717.34000000003</v>
      </c>
      <c r="Z10" s="40">
        <v>102.74000000000001</v>
      </c>
      <c r="AA10" s="108"/>
      <c r="AB10" s="37">
        <v>122.1</v>
      </c>
      <c r="AC10" s="45">
        <v>127.6</v>
      </c>
      <c r="AD10" s="37">
        <v>127.6</v>
      </c>
      <c r="AE10" s="38">
        <v>160.9</v>
      </c>
      <c r="AF10" s="37">
        <v>570944.20000000007</v>
      </c>
      <c r="AG10" s="37">
        <v>570800.4</v>
      </c>
      <c r="AH10" s="96">
        <v>143.80000000000001</v>
      </c>
      <c r="AI10" s="99"/>
      <c r="AJ10" s="98">
        <v>0</v>
      </c>
      <c r="AK10" s="159">
        <v>570944.20000000007</v>
      </c>
      <c r="AL10" s="40">
        <v>570800.4</v>
      </c>
      <c r="AM10" s="96">
        <v>143.80000000000001</v>
      </c>
      <c r="AN10" s="99"/>
      <c r="AO10" s="97">
        <v>107.6</v>
      </c>
      <c r="AP10" s="159">
        <v>614335.89999999991</v>
      </c>
      <c r="AQ10" s="46">
        <v>614181.19999999995</v>
      </c>
      <c r="AR10" s="101">
        <v>154.69999999999999</v>
      </c>
      <c r="AS10" s="102"/>
      <c r="AT10" s="97">
        <v>107.9</v>
      </c>
      <c r="AU10" s="159">
        <v>662868.4</v>
      </c>
      <c r="AV10" s="5">
        <v>662701.5</v>
      </c>
      <c r="AW10" s="101">
        <v>166.9</v>
      </c>
      <c r="AX10" s="102"/>
      <c r="AY10" s="104">
        <v>107.9</v>
      </c>
      <c r="AZ10" s="159">
        <v>715235</v>
      </c>
      <c r="BA10" s="5">
        <v>715054.9</v>
      </c>
      <c r="BB10" s="5">
        <v>180.1</v>
      </c>
      <c r="BC10" s="39"/>
    </row>
    <row r="11" spans="1:101" x14ac:dyDescent="0.2">
      <c r="A11" s="123" t="s">
        <v>664</v>
      </c>
      <c r="B11" s="7">
        <v>272620.94</v>
      </c>
      <c r="C11" s="7">
        <v>272224.94</v>
      </c>
      <c r="D11" s="6">
        <v>396</v>
      </c>
      <c r="E11" s="37">
        <v>10671</v>
      </c>
      <c r="F11" s="37">
        <v>261949.94</v>
      </c>
      <c r="G11" s="40">
        <v>261553.94</v>
      </c>
      <c r="H11" s="93">
        <v>396</v>
      </c>
      <c r="I11" s="99"/>
      <c r="J11" s="37">
        <v>75694.5</v>
      </c>
      <c r="K11" s="7">
        <v>75515.7</v>
      </c>
      <c r="L11" s="6">
        <v>178.8</v>
      </c>
      <c r="M11" s="37">
        <v>562</v>
      </c>
      <c r="N11" s="44">
        <v>10602</v>
      </c>
      <c r="O11" s="37">
        <v>85734.5</v>
      </c>
      <c r="P11" s="40">
        <v>85555.7</v>
      </c>
      <c r="Q11" s="93">
        <v>178.8</v>
      </c>
      <c r="R11" s="99"/>
      <c r="S11" s="37">
        <v>87763.98</v>
      </c>
      <c r="T11" s="7">
        <v>87645.39</v>
      </c>
      <c r="U11" s="7">
        <v>118.59</v>
      </c>
      <c r="V11" s="7">
        <v>137</v>
      </c>
      <c r="W11" s="7">
        <v>10250</v>
      </c>
      <c r="X11" s="37">
        <v>97876.98</v>
      </c>
      <c r="Y11" s="37">
        <v>97758.39</v>
      </c>
      <c r="Z11" s="40">
        <v>118.59</v>
      </c>
      <c r="AA11" s="108"/>
      <c r="AB11" s="37">
        <v>115.9</v>
      </c>
      <c r="AC11" s="45">
        <v>114.2</v>
      </c>
      <c r="AD11" s="37">
        <v>114.3</v>
      </c>
      <c r="AE11" s="38">
        <v>66.3</v>
      </c>
      <c r="AF11" s="37">
        <v>299218.7</v>
      </c>
      <c r="AG11" s="37">
        <v>298956.2</v>
      </c>
      <c r="AH11" s="96">
        <v>262.5</v>
      </c>
      <c r="AI11" s="99"/>
      <c r="AJ11" s="97">
        <v>0</v>
      </c>
      <c r="AK11" s="159">
        <v>299218.7</v>
      </c>
      <c r="AL11" s="40">
        <v>298956.2</v>
      </c>
      <c r="AM11" s="96">
        <v>262.5</v>
      </c>
      <c r="AN11" s="99"/>
      <c r="AO11" s="97">
        <v>105.1</v>
      </c>
      <c r="AP11" s="159">
        <v>314478.90000000002</v>
      </c>
      <c r="AQ11" s="46">
        <v>314203</v>
      </c>
      <c r="AR11" s="101">
        <v>275.89999999999998</v>
      </c>
      <c r="AS11" s="102"/>
      <c r="AT11" s="97">
        <v>105.2</v>
      </c>
      <c r="AU11" s="159">
        <v>330831.8</v>
      </c>
      <c r="AV11" s="5">
        <v>330541.59999999998</v>
      </c>
      <c r="AW11" s="101">
        <v>290.2</v>
      </c>
      <c r="AX11" s="102"/>
      <c r="AY11" s="104">
        <v>105.3</v>
      </c>
      <c r="AZ11" s="159">
        <v>348365.89999999997</v>
      </c>
      <c r="BA11" s="5">
        <v>348060.3</v>
      </c>
      <c r="BB11" s="5">
        <v>305.60000000000002</v>
      </c>
      <c r="BC11" s="39"/>
    </row>
    <row r="12" spans="1:101" s="119" customFormat="1" x14ac:dyDescent="0.2">
      <c r="A12" s="123" t="s">
        <v>665</v>
      </c>
      <c r="B12" s="7">
        <v>213335.90999999997</v>
      </c>
      <c r="C12" s="7">
        <v>212405.51999999996</v>
      </c>
      <c r="D12" s="109">
        <v>930.39</v>
      </c>
      <c r="E12" s="110">
        <v>0</v>
      </c>
      <c r="F12" s="110">
        <v>213335.90999999997</v>
      </c>
      <c r="G12" s="40">
        <v>212405.51999999996</v>
      </c>
      <c r="H12" s="93">
        <v>930.39</v>
      </c>
      <c r="I12" s="99"/>
      <c r="J12" s="110">
        <v>62356.2</v>
      </c>
      <c r="K12" s="7">
        <v>62058.119999999995</v>
      </c>
      <c r="L12" s="109">
        <v>298.08000000000004</v>
      </c>
      <c r="M12" s="40">
        <v>0</v>
      </c>
      <c r="N12" s="44">
        <v>10747</v>
      </c>
      <c r="O12" s="110">
        <v>73103.199999999997</v>
      </c>
      <c r="P12" s="40">
        <v>72805.119999999995</v>
      </c>
      <c r="Q12" s="93">
        <v>298.08000000000004</v>
      </c>
      <c r="R12" s="99"/>
      <c r="S12" s="110">
        <v>80305.820000000007</v>
      </c>
      <c r="T12" s="7">
        <v>79950.080000000002</v>
      </c>
      <c r="U12" s="7">
        <v>355.74</v>
      </c>
      <c r="V12" s="6">
        <v>0</v>
      </c>
      <c r="W12" s="6">
        <v>11091</v>
      </c>
      <c r="X12" s="110">
        <v>91396.82</v>
      </c>
      <c r="Y12" s="110">
        <v>91041.08</v>
      </c>
      <c r="Z12" s="40">
        <v>355.74</v>
      </c>
      <c r="AA12" s="108"/>
      <c r="AB12" s="110">
        <v>128.80000000000001</v>
      </c>
      <c r="AC12" s="45">
        <v>125</v>
      </c>
      <c r="AD12" s="110">
        <v>125</v>
      </c>
      <c r="AE12" s="38">
        <v>119.3</v>
      </c>
      <c r="AF12" s="37">
        <v>266616.90000000002</v>
      </c>
      <c r="AG12" s="110">
        <v>265506.90000000002</v>
      </c>
      <c r="AH12" s="112">
        <v>1110</v>
      </c>
      <c r="AI12" s="113"/>
      <c r="AJ12" s="98">
        <v>0</v>
      </c>
      <c r="AK12" s="159">
        <v>266616.90000000002</v>
      </c>
      <c r="AL12" s="40">
        <v>265506.90000000002</v>
      </c>
      <c r="AM12" s="96">
        <v>1110</v>
      </c>
      <c r="AN12" s="113"/>
      <c r="AO12" s="111">
        <v>107.6</v>
      </c>
      <c r="AP12" s="159">
        <v>286879.80000000005</v>
      </c>
      <c r="AQ12" s="46">
        <v>285685.40000000002</v>
      </c>
      <c r="AR12" s="101">
        <v>1194.4000000000001</v>
      </c>
      <c r="AS12" s="102"/>
      <c r="AT12" s="111">
        <v>107.9</v>
      </c>
      <c r="AU12" s="159">
        <v>309543.3</v>
      </c>
      <c r="AV12" s="114">
        <v>308254.5</v>
      </c>
      <c r="AW12" s="115">
        <v>1288.8</v>
      </c>
      <c r="AX12" s="116"/>
      <c r="AY12" s="117">
        <v>107.9</v>
      </c>
      <c r="AZ12" s="159">
        <v>333997.19999999995</v>
      </c>
      <c r="BA12" s="114">
        <v>332606.59999999998</v>
      </c>
      <c r="BB12" s="114">
        <v>1390.6</v>
      </c>
      <c r="BC12" s="118"/>
    </row>
    <row r="13" spans="1:101" x14ac:dyDescent="0.2">
      <c r="A13" s="78" t="s">
        <v>10</v>
      </c>
      <c r="B13" s="7">
        <v>224733.82</v>
      </c>
      <c r="C13" s="7">
        <v>224159.06</v>
      </c>
      <c r="D13" s="6">
        <v>574.76</v>
      </c>
      <c r="E13" s="37">
        <v>1489</v>
      </c>
      <c r="F13" s="37">
        <v>223244.82</v>
      </c>
      <c r="G13" s="40">
        <v>222670.06</v>
      </c>
      <c r="H13" s="93">
        <v>574.76</v>
      </c>
      <c r="I13" s="99"/>
      <c r="J13" s="37">
        <v>71064</v>
      </c>
      <c r="K13" s="7">
        <v>70514.8</v>
      </c>
      <c r="L13" s="6">
        <v>549.20000000000005</v>
      </c>
      <c r="M13" s="37">
        <v>485</v>
      </c>
      <c r="N13" s="44">
        <v>9061</v>
      </c>
      <c r="O13" s="37">
        <v>79640</v>
      </c>
      <c r="P13" s="40">
        <v>79090.8</v>
      </c>
      <c r="Q13" s="93">
        <v>549.20000000000005</v>
      </c>
      <c r="R13" s="99"/>
      <c r="S13" s="37">
        <v>75753.279999999999</v>
      </c>
      <c r="T13" s="7">
        <v>75690.06</v>
      </c>
      <c r="U13" s="7">
        <v>63.22</v>
      </c>
      <c r="V13" s="6">
        <v>1542</v>
      </c>
      <c r="W13" s="6">
        <v>9545</v>
      </c>
      <c r="X13" s="37">
        <v>83756.28</v>
      </c>
      <c r="Y13" s="37">
        <v>83693.06</v>
      </c>
      <c r="Z13" s="40">
        <v>63.22</v>
      </c>
      <c r="AA13" s="108"/>
      <c r="AB13" s="37">
        <v>106.6</v>
      </c>
      <c r="AC13" s="45">
        <v>105.2</v>
      </c>
      <c r="AD13" s="37">
        <v>105.8</v>
      </c>
      <c r="AE13" s="38">
        <v>11.5</v>
      </c>
      <c r="AF13" s="37">
        <v>235651</v>
      </c>
      <c r="AG13" s="37">
        <v>235584.9</v>
      </c>
      <c r="AH13" s="96">
        <v>66.099999999999994</v>
      </c>
      <c r="AI13" s="99"/>
      <c r="AJ13" s="97">
        <v>0</v>
      </c>
      <c r="AK13" s="159">
        <v>235651</v>
      </c>
      <c r="AL13" s="40">
        <v>235584.9</v>
      </c>
      <c r="AM13" s="96">
        <v>66.099999999999994</v>
      </c>
      <c r="AN13" s="99"/>
      <c r="AO13" s="97">
        <v>107.6</v>
      </c>
      <c r="AP13" s="159">
        <v>253560.5</v>
      </c>
      <c r="AQ13" s="46">
        <v>253489.4</v>
      </c>
      <c r="AR13" s="101">
        <v>71.099999999999994</v>
      </c>
      <c r="AS13" s="102"/>
      <c r="AT13" s="97">
        <v>107.9</v>
      </c>
      <c r="AU13" s="159">
        <v>273591.8</v>
      </c>
      <c r="AV13" s="5">
        <v>273515.09999999998</v>
      </c>
      <c r="AW13" s="101">
        <v>76.7</v>
      </c>
      <c r="AX13" s="102"/>
      <c r="AY13" s="104">
        <v>107.9</v>
      </c>
      <c r="AZ13" s="159">
        <v>295205.59999999998</v>
      </c>
      <c r="BA13" s="5">
        <v>295122.8</v>
      </c>
      <c r="BB13" s="5">
        <v>82.8</v>
      </c>
      <c r="BC13" s="39"/>
    </row>
    <row r="14" spans="1:101" x14ac:dyDescent="0.2">
      <c r="A14" s="78" t="s">
        <v>11</v>
      </c>
      <c r="B14" s="7">
        <v>1906703.17</v>
      </c>
      <c r="C14" s="7">
        <v>1905292.0799999998</v>
      </c>
      <c r="D14" s="6">
        <v>1411.0900000000001</v>
      </c>
      <c r="E14" s="37">
        <v>38477.800000000003</v>
      </c>
      <c r="F14" s="37">
        <v>1868225.3699999999</v>
      </c>
      <c r="G14" s="40">
        <v>1866814.2799999998</v>
      </c>
      <c r="H14" s="93">
        <v>1411.0900000000001</v>
      </c>
      <c r="I14" s="99"/>
      <c r="J14" s="37">
        <v>640290.19999999995</v>
      </c>
      <c r="K14" s="7">
        <v>639645.6</v>
      </c>
      <c r="L14" s="6">
        <v>644.6</v>
      </c>
      <c r="M14" s="37">
        <v>17369.5</v>
      </c>
      <c r="N14" s="44">
        <v>118022</v>
      </c>
      <c r="O14" s="37">
        <v>740942.7</v>
      </c>
      <c r="P14" s="40">
        <v>740298.1</v>
      </c>
      <c r="Q14" s="93">
        <v>644.6</v>
      </c>
      <c r="R14" s="99"/>
      <c r="S14" s="37">
        <v>712260.79</v>
      </c>
      <c r="T14" s="7">
        <v>711209.20000000007</v>
      </c>
      <c r="U14" s="7">
        <v>1051.5899999999999</v>
      </c>
      <c r="V14" s="7">
        <v>40714</v>
      </c>
      <c r="W14" s="7">
        <v>115428</v>
      </c>
      <c r="X14" s="37">
        <v>786974.79</v>
      </c>
      <c r="Y14" s="37">
        <v>785923.20000000007</v>
      </c>
      <c r="Z14" s="40">
        <v>1051.5899999999999</v>
      </c>
      <c r="AA14" s="108"/>
      <c r="AB14" s="37">
        <v>111.2</v>
      </c>
      <c r="AC14" s="45">
        <v>106.2</v>
      </c>
      <c r="AD14" s="37">
        <v>106.2</v>
      </c>
      <c r="AE14" s="38">
        <v>163.1</v>
      </c>
      <c r="AF14" s="37">
        <v>1984858.3</v>
      </c>
      <c r="AG14" s="37">
        <v>1982556.8</v>
      </c>
      <c r="AH14" s="96">
        <v>2301.5</v>
      </c>
      <c r="AI14" s="99"/>
      <c r="AJ14" s="98">
        <v>0</v>
      </c>
      <c r="AK14" s="159">
        <v>1984858.3</v>
      </c>
      <c r="AL14" s="40">
        <v>1982556.8</v>
      </c>
      <c r="AM14" s="96">
        <v>2301.5</v>
      </c>
      <c r="AN14" s="99"/>
      <c r="AO14" s="97">
        <v>105</v>
      </c>
      <c r="AP14" s="159">
        <v>2084101.2000000002</v>
      </c>
      <c r="AQ14" s="46">
        <v>2081684.6</v>
      </c>
      <c r="AR14" s="101">
        <v>2416.6</v>
      </c>
      <c r="AS14" s="102"/>
      <c r="AT14" s="97">
        <v>105</v>
      </c>
      <c r="AU14" s="159">
        <v>2188306.1999999997</v>
      </c>
      <c r="AV14" s="5">
        <v>2185768.7999999998</v>
      </c>
      <c r="AW14" s="101">
        <v>2537.4</v>
      </c>
      <c r="AX14" s="102"/>
      <c r="AY14" s="104">
        <v>105</v>
      </c>
      <c r="AZ14" s="159">
        <v>2297721.5</v>
      </c>
      <c r="BA14" s="5">
        <v>2295057.2000000002</v>
      </c>
      <c r="BB14" s="5">
        <v>2664.3</v>
      </c>
      <c r="BC14" s="39"/>
    </row>
    <row r="15" spans="1:101" s="119" customFormat="1" x14ac:dyDescent="0.2">
      <c r="A15" s="106" t="s">
        <v>666</v>
      </c>
      <c r="B15" s="7">
        <v>873378.83</v>
      </c>
      <c r="C15" s="7">
        <v>870629.72</v>
      </c>
      <c r="D15" s="109">
        <v>2749.11</v>
      </c>
      <c r="E15" s="40">
        <v>16688.3</v>
      </c>
      <c r="F15" s="40">
        <v>856690.52999999991</v>
      </c>
      <c r="G15" s="40">
        <v>853941.41999999993</v>
      </c>
      <c r="H15" s="93">
        <v>2749.11</v>
      </c>
      <c r="I15" s="99"/>
      <c r="J15" s="40">
        <v>273604</v>
      </c>
      <c r="K15" s="7">
        <v>272336.7</v>
      </c>
      <c r="L15" s="109">
        <v>1267.3</v>
      </c>
      <c r="M15" s="37">
        <v>10836.4</v>
      </c>
      <c r="N15" s="44">
        <v>54986</v>
      </c>
      <c r="O15" s="40">
        <v>317753.60000000003</v>
      </c>
      <c r="P15" s="40">
        <v>316486.30000000005</v>
      </c>
      <c r="Q15" s="93">
        <v>1267.3</v>
      </c>
      <c r="R15" s="99"/>
      <c r="S15" s="40">
        <v>323714.28000000003</v>
      </c>
      <c r="T15" s="7">
        <v>322480.82</v>
      </c>
      <c r="U15" s="7">
        <v>1233.46</v>
      </c>
      <c r="V15" s="6">
        <v>8344</v>
      </c>
      <c r="W15" s="6">
        <v>50707</v>
      </c>
      <c r="X15" s="40">
        <v>366077.28</v>
      </c>
      <c r="Y15" s="110">
        <v>364843.82</v>
      </c>
      <c r="Z15" s="40">
        <v>1233.46</v>
      </c>
      <c r="AA15" s="108"/>
      <c r="AB15" s="110">
        <v>118.3</v>
      </c>
      <c r="AC15" s="45">
        <v>115.2</v>
      </c>
      <c r="AD15" s="40">
        <v>115.3</v>
      </c>
      <c r="AE15" s="38">
        <v>97.3</v>
      </c>
      <c r="AF15" s="37">
        <v>987269.4</v>
      </c>
      <c r="AG15" s="110">
        <v>984594.5</v>
      </c>
      <c r="AH15" s="112">
        <v>2674.9</v>
      </c>
      <c r="AI15" s="113"/>
      <c r="AJ15" s="97">
        <v>0</v>
      </c>
      <c r="AK15" s="159">
        <v>987269.4</v>
      </c>
      <c r="AL15" s="40">
        <v>984594.5</v>
      </c>
      <c r="AM15" s="96">
        <v>2674.9</v>
      </c>
      <c r="AN15" s="113"/>
      <c r="AO15" s="111">
        <v>107.3</v>
      </c>
      <c r="AP15" s="159">
        <v>1059340.0999999999</v>
      </c>
      <c r="AQ15" s="46">
        <v>1056469.8999999999</v>
      </c>
      <c r="AR15" s="101">
        <v>2870.2</v>
      </c>
      <c r="AS15" s="102"/>
      <c r="AT15" s="111">
        <v>107.4</v>
      </c>
      <c r="AU15" s="159">
        <v>1137731.3</v>
      </c>
      <c r="AV15" s="114">
        <v>1134648.7</v>
      </c>
      <c r="AW15" s="115">
        <v>3082.6</v>
      </c>
      <c r="AX15" s="116"/>
      <c r="AY15" s="117">
        <v>107.6</v>
      </c>
      <c r="AZ15" s="159">
        <v>1224198.8999999999</v>
      </c>
      <c r="BA15" s="114">
        <v>1220882</v>
      </c>
      <c r="BB15" s="114">
        <v>3316.9</v>
      </c>
      <c r="BC15" s="118"/>
    </row>
    <row r="16" spans="1:101" x14ac:dyDescent="0.2">
      <c r="A16" s="78" t="s">
        <v>13</v>
      </c>
      <c r="B16" s="7">
        <v>268053.07999999996</v>
      </c>
      <c r="C16" s="7">
        <v>266332.42</v>
      </c>
      <c r="D16" s="6">
        <v>1720.66</v>
      </c>
      <c r="E16" s="37">
        <v>4720</v>
      </c>
      <c r="F16" s="37">
        <v>263333.07999999996</v>
      </c>
      <c r="G16" s="40">
        <v>261612.41999999998</v>
      </c>
      <c r="H16" s="93">
        <v>1720.66</v>
      </c>
      <c r="I16" s="99"/>
      <c r="J16" s="37">
        <v>76925.3</v>
      </c>
      <c r="K16" s="7">
        <v>76005.600000000006</v>
      </c>
      <c r="L16" s="6">
        <v>919.7</v>
      </c>
      <c r="M16" s="40">
        <v>288</v>
      </c>
      <c r="N16" s="44">
        <v>12322</v>
      </c>
      <c r="O16" s="37">
        <v>88959.3</v>
      </c>
      <c r="P16" s="40">
        <v>88039.6</v>
      </c>
      <c r="Q16" s="93">
        <v>919.7</v>
      </c>
      <c r="R16" s="99"/>
      <c r="S16" s="37">
        <v>99932.920000000013</v>
      </c>
      <c r="T16" s="7">
        <v>98992.1</v>
      </c>
      <c r="U16" s="7">
        <v>940.82</v>
      </c>
      <c r="V16" s="6">
        <v>4250.5</v>
      </c>
      <c r="W16" s="6">
        <v>12619</v>
      </c>
      <c r="X16" s="37">
        <v>108301.42000000001</v>
      </c>
      <c r="Y16" s="37">
        <v>107360.6</v>
      </c>
      <c r="Z16" s="40">
        <v>940.82</v>
      </c>
      <c r="AA16" s="108"/>
      <c r="AB16" s="37">
        <v>129.9</v>
      </c>
      <c r="AC16" s="45">
        <v>121.7</v>
      </c>
      <c r="AD16" s="37">
        <v>121.9</v>
      </c>
      <c r="AE16" s="38">
        <v>102.3</v>
      </c>
      <c r="AF16" s="37">
        <v>320665.7</v>
      </c>
      <c r="AG16" s="37">
        <v>318905.5</v>
      </c>
      <c r="AH16" s="96">
        <v>1760.2</v>
      </c>
      <c r="AI16" s="99"/>
      <c r="AJ16" s="98">
        <v>0</v>
      </c>
      <c r="AK16" s="159">
        <v>320665.7</v>
      </c>
      <c r="AL16" s="40">
        <v>318905.5</v>
      </c>
      <c r="AM16" s="96">
        <v>1760.2</v>
      </c>
      <c r="AN16" s="99"/>
      <c r="AO16" s="97">
        <v>107.3</v>
      </c>
      <c r="AP16" s="159">
        <v>344074.3</v>
      </c>
      <c r="AQ16" s="46">
        <v>342185.6</v>
      </c>
      <c r="AR16" s="101">
        <v>1888.7</v>
      </c>
      <c r="AS16" s="102"/>
      <c r="AT16" s="97">
        <v>107.6</v>
      </c>
      <c r="AU16" s="159">
        <v>370223.9</v>
      </c>
      <c r="AV16" s="5">
        <v>368191.7</v>
      </c>
      <c r="AW16" s="101">
        <v>2032.2</v>
      </c>
      <c r="AX16" s="102"/>
      <c r="AY16" s="104">
        <v>107.6</v>
      </c>
      <c r="AZ16" s="159">
        <v>398360.89999999997</v>
      </c>
      <c r="BA16" s="5">
        <v>396174.3</v>
      </c>
      <c r="BB16" s="5">
        <v>2186.6</v>
      </c>
      <c r="BC16" s="39"/>
    </row>
    <row r="17" spans="1:55" x14ac:dyDescent="0.2">
      <c r="A17" s="78" t="s">
        <v>14</v>
      </c>
      <c r="B17" s="7">
        <v>427719.17999999993</v>
      </c>
      <c r="C17" s="7">
        <v>427482.59999999992</v>
      </c>
      <c r="D17" s="6">
        <v>236.57999999999998</v>
      </c>
      <c r="E17" s="37">
        <v>36251</v>
      </c>
      <c r="F17" s="37">
        <v>391468.17999999993</v>
      </c>
      <c r="G17" s="40">
        <v>391231.59999999992</v>
      </c>
      <c r="H17" s="93">
        <v>236.57999999999998</v>
      </c>
      <c r="I17" s="99"/>
      <c r="J17" s="37">
        <v>116765.6</v>
      </c>
      <c r="K17" s="7">
        <v>116637.70000000001</v>
      </c>
      <c r="L17" s="6">
        <v>127.9</v>
      </c>
      <c r="M17" s="37">
        <v>9288</v>
      </c>
      <c r="N17" s="44">
        <v>27417</v>
      </c>
      <c r="O17" s="37">
        <v>134894.6</v>
      </c>
      <c r="P17" s="40">
        <v>134766.70000000001</v>
      </c>
      <c r="Q17" s="93">
        <v>127.9</v>
      </c>
      <c r="R17" s="99"/>
      <c r="S17" s="37">
        <v>151010.99</v>
      </c>
      <c r="T17" s="7">
        <v>150615.72999999998</v>
      </c>
      <c r="U17" s="7">
        <v>395.26</v>
      </c>
      <c r="V17" s="7">
        <v>8365</v>
      </c>
      <c r="W17" s="7">
        <v>21931</v>
      </c>
      <c r="X17" s="37">
        <v>164576.99</v>
      </c>
      <c r="Y17" s="37">
        <v>164181.72999999998</v>
      </c>
      <c r="Z17" s="40">
        <v>395.26</v>
      </c>
      <c r="AA17" s="108"/>
      <c r="AB17" s="37">
        <v>129.30000000000001</v>
      </c>
      <c r="AC17" s="45">
        <v>122</v>
      </c>
      <c r="AD17" s="37">
        <v>121.8</v>
      </c>
      <c r="AE17" s="38">
        <v>309</v>
      </c>
      <c r="AF17" s="37">
        <v>477251.1</v>
      </c>
      <c r="AG17" s="37">
        <v>476520.1</v>
      </c>
      <c r="AH17" s="96">
        <v>731</v>
      </c>
      <c r="AI17" s="99"/>
      <c r="AJ17" s="97">
        <v>0</v>
      </c>
      <c r="AK17" s="159">
        <v>477251.1</v>
      </c>
      <c r="AL17" s="40">
        <v>476520.1</v>
      </c>
      <c r="AM17" s="96">
        <v>731</v>
      </c>
      <c r="AN17" s="99"/>
      <c r="AO17" s="97">
        <v>107.6</v>
      </c>
      <c r="AP17" s="159">
        <v>513522.19999999995</v>
      </c>
      <c r="AQ17" s="46">
        <v>512735.6</v>
      </c>
      <c r="AR17" s="101">
        <v>786.6</v>
      </c>
      <c r="AS17" s="102"/>
      <c r="AT17" s="97">
        <v>107.9</v>
      </c>
      <c r="AU17" s="159">
        <v>554090.39999999991</v>
      </c>
      <c r="AV17" s="5">
        <v>553241.69999999995</v>
      </c>
      <c r="AW17" s="101">
        <v>848.7</v>
      </c>
      <c r="AX17" s="102"/>
      <c r="AY17" s="104">
        <v>107.9</v>
      </c>
      <c r="AZ17" s="159">
        <v>597863.5</v>
      </c>
      <c r="BA17" s="5">
        <v>596947.80000000005</v>
      </c>
      <c r="BB17" s="5">
        <v>915.7</v>
      </c>
      <c r="BC17" s="39"/>
    </row>
    <row r="18" spans="1:55" x14ac:dyDescent="0.2">
      <c r="A18" s="78" t="s">
        <v>655</v>
      </c>
      <c r="B18" s="7">
        <v>777865.33000000007</v>
      </c>
      <c r="C18" s="7">
        <v>776560.59000000008</v>
      </c>
      <c r="D18" s="6">
        <v>1304.74</v>
      </c>
      <c r="E18" s="37">
        <v>6051</v>
      </c>
      <c r="F18" s="37">
        <v>771814.33000000007</v>
      </c>
      <c r="G18" s="40">
        <v>770509.59000000008</v>
      </c>
      <c r="H18" s="93">
        <v>1304.74</v>
      </c>
      <c r="I18" s="99"/>
      <c r="J18" s="37">
        <v>238679.8</v>
      </c>
      <c r="K18" s="7">
        <v>237943.40999999997</v>
      </c>
      <c r="L18" s="6">
        <v>736.39</v>
      </c>
      <c r="M18" s="37">
        <v>2416</v>
      </c>
      <c r="N18" s="44">
        <v>43173</v>
      </c>
      <c r="O18" s="37">
        <v>279436.79999999999</v>
      </c>
      <c r="P18" s="40">
        <v>278700.40999999997</v>
      </c>
      <c r="Q18" s="93">
        <v>736.39</v>
      </c>
      <c r="R18" s="99"/>
      <c r="S18" s="37">
        <v>265515.53000000003</v>
      </c>
      <c r="T18" s="7">
        <v>263924.30000000005</v>
      </c>
      <c r="U18" s="7">
        <v>1591.23</v>
      </c>
      <c r="V18" s="6">
        <v>1580</v>
      </c>
      <c r="W18" s="6">
        <v>43906</v>
      </c>
      <c r="X18" s="37">
        <v>307841.53000000003</v>
      </c>
      <c r="Y18" s="37">
        <v>306250.30000000005</v>
      </c>
      <c r="Z18" s="40">
        <v>1591.23</v>
      </c>
      <c r="AA18" s="108"/>
      <c r="AB18" s="37">
        <v>111.2</v>
      </c>
      <c r="AC18" s="45">
        <v>110.2</v>
      </c>
      <c r="AD18" s="37">
        <v>109.9</v>
      </c>
      <c r="AE18" s="38">
        <v>216.1</v>
      </c>
      <c r="AF18" s="37">
        <v>849609.5</v>
      </c>
      <c r="AG18" s="37">
        <v>846790</v>
      </c>
      <c r="AH18" s="96">
        <v>2819.5</v>
      </c>
      <c r="AI18" s="99"/>
      <c r="AJ18" s="98">
        <v>12873.6</v>
      </c>
      <c r="AK18" s="159">
        <v>836735.9</v>
      </c>
      <c r="AL18" s="40">
        <v>833916.4</v>
      </c>
      <c r="AM18" s="96">
        <v>2819.5</v>
      </c>
      <c r="AN18" s="99"/>
      <c r="AO18" s="97">
        <v>106.5</v>
      </c>
      <c r="AP18" s="159">
        <v>891123.8</v>
      </c>
      <c r="AQ18" s="46">
        <v>888121</v>
      </c>
      <c r="AR18" s="101">
        <v>3002.8</v>
      </c>
      <c r="AS18" s="102"/>
      <c r="AT18" s="97">
        <v>107.6</v>
      </c>
      <c r="AU18" s="159">
        <v>958849.2</v>
      </c>
      <c r="AV18" s="5">
        <v>955618.2</v>
      </c>
      <c r="AW18" s="101">
        <v>3231</v>
      </c>
      <c r="AX18" s="102"/>
      <c r="AY18" s="104">
        <v>107.8</v>
      </c>
      <c r="AZ18" s="159">
        <v>1033639.4</v>
      </c>
      <c r="BA18" s="5">
        <v>1030156.4</v>
      </c>
      <c r="BB18" s="5">
        <v>3483</v>
      </c>
      <c r="BC18" s="39"/>
    </row>
    <row r="19" spans="1:55" x14ac:dyDescent="0.2">
      <c r="A19" s="78" t="s">
        <v>16</v>
      </c>
      <c r="B19" s="7">
        <v>207366.74</v>
      </c>
      <c r="C19" s="7">
        <v>207244.84999999998</v>
      </c>
      <c r="D19" s="6">
        <v>121.89</v>
      </c>
      <c r="E19" s="110">
        <v>960</v>
      </c>
      <c r="F19" s="110">
        <v>206406.74</v>
      </c>
      <c r="G19" s="40">
        <v>206284.84999999998</v>
      </c>
      <c r="H19" s="93">
        <v>121.89</v>
      </c>
      <c r="I19" s="99"/>
      <c r="J19" s="110">
        <v>55927.1</v>
      </c>
      <c r="K19" s="7">
        <v>55881.5</v>
      </c>
      <c r="L19" s="6">
        <v>45.6</v>
      </c>
      <c r="M19" s="37">
        <v>421.3</v>
      </c>
      <c r="N19" s="44">
        <v>10774</v>
      </c>
      <c r="O19" s="110">
        <v>66279.8</v>
      </c>
      <c r="P19" s="40">
        <v>66234.2</v>
      </c>
      <c r="Q19" s="93">
        <v>45.6</v>
      </c>
      <c r="R19" s="99"/>
      <c r="S19" s="110">
        <v>64436.319999999992</v>
      </c>
      <c r="T19" s="7">
        <v>64414.249999999993</v>
      </c>
      <c r="U19" s="7">
        <v>22.07</v>
      </c>
      <c r="V19" s="6">
        <v>270.5</v>
      </c>
      <c r="W19" s="6">
        <v>11311</v>
      </c>
      <c r="X19" s="110">
        <v>75476.820000000007</v>
      </c>
      <c r="Y19" s="37">
        <v>75454.75</v>
      </c>
      <c r="Z19" s="40">
        <v>22.07</v>
      </c>
      <c r="AA19" s="108"/>
      <c r="AB19" s="37">
        <v>115.2</v>
      </c>
      <c r="AC19" s="45">
        <v>113.9</v>
      </c>
      <c r="AD19" s="110">
        <v>113.9</v>
      </c>
      <c r="AE19" s="38">
        <v>48.4</v>
      </c>
      <c r="AF19" s="37">
        <v>235017.4</v>
      </c>
      <c r="AG19" s="37">
        <v>234958.4</v>
      </c>
      <c r="AH19" s="96">
        <v>59</v>
      </c>
      <c r="AI19" s="99"/>
      <c r="AJ19" s="97">
        <v>0</v>
      </c>
      <c r="AK19" s="159">
        <v>235017.4</v>
      </c>
      <c r="AL19" s="40">
        <v>234958.4</v>
      </c>
      <c r="AM19" s="96">
        <v>59</v>
      </c>
      <c r="AN19" s="99"/>
      <c r="AO19" s="97">
        <v>107.6</v>
      </c>
      <c r="AP19" s="159">
        <v>252878.7</v>
      </c>
      <c r="AQ19" s="46">
        <v>252815.2</v>
      </c>
      <c r="AR19" s="101">
        <v>63.5</v>
      </c>
      <c r="AS19" s="102"/>
      <c r="AT19" s="97">
        <v>107.9</v>
      </c>
      <c r="AU19" s="159">
        <v>272856.09999999998</v>
      </c>
      <c r="AV19" s="5">
        <v>272787.59999999998</v>
      </c>
      <c r="AW19" s="101">
        <v>68.5</v>
      </c>
      <c r="AX19" s="102"/>
      <c r="AY19" s="104">
        <v>107.9</v>
      </c>
      <c r="AZ19" s="159">
        <v>294411.7</v>
      </c>
      <c r="BA19" s="5">
        <v>294337.8</v>
      </c>
      <c r="BB19" s="5">
        <v>73.900000000000006</v>
      </c>
      <c r="BC19" s="39"/>
    </row>
    <row r="20" spans="1:55" ht="12" customHeight="1" x14ac:dyDescent="0.2">
      <c r="A20" s="78" t="s">
        <v>17</v>
      </c>
      <c r="B20" s="7">
        <v>469745.83</v>
      </c>
      <c r="C20" s="7">
        <v>469262.04000000004</v>
      </c>
      <c r="D20" s="6">
        <v>483.78999999999996</v>
      </c>
      <c r="E20" s="37">
        <v>16101.4</v>
      </c>
      <c r="F20" s="37">
        <v>453644.43</v>
      </c>
      <c r="G20" s="40">
        <v>453160.64</v>
      </c>
      <c r="H20" s="93">
        <v>483.78999999999996</v>
      </c>
      <c r="I20" s="99"/>
      <c r="J20" s="37">
        <v>129605</v>
      </c>
      <c r="K20" s="7">
        <v>129332.1</v>
      </c>
      <c r="L20" s="6">
        <v>272.89999999999998</v>
      </c>
      <c r="M20" s="40">
        <v>2524.5</v>
      </c>
      <c r="N20" s="44">
        <v>26896</v>
      </c>
      <c r="O20" s="37">
        <v>153976.5</v>
      </c>
      <c r="P20" s="40">
        <v>153703.6</v>
      </c>
      <c r="Q20" s="93">
        <v>272.89999999999998</v>
      </c>
      <c r="R20" s="99"/>
      <c r="S20" s="37">
        <v>151003.54999999999</v>
      </c>
      <c r="T20" s="7">
        <v>150940.32999999999</v>
      </c>
      <c r="U20" s="7">
        <v>63.22</v>
      </c>
      <c r="V20" s="7">
        <v>2683</v>
      </c>
      <c r="W20" s="7">
        <v>26545</v>
      </c>
      <c r="X20" s="37">
        <v>174865.55</v>
      </c>
      <c r="Y20" s="37">
        <v>174802.33</v>
      </c>
      <c r="Z20" s="40">
        <v>63.22</v>
      </c>
      <c r="AA20" s="108"/>
      <c r="AB20" s="37">
        <v>116.5</v>
      </c>
      <c r="AC20" s="45">
        <v>113.6</v>
      </c>
      <c r="AD20" s="37">
        <v>113.7</v>
      </c>
      <c r="AE20" s="38">
        <v>23.2</v>
      </c>
      <c r="AF20" s="37">
        <v>515355.8</v>
      </c>
      <c r="AG20" s="37">
        <v>515243.6</v>
      </c>
      <c r="AH20" s="96">
        <v>112.2</v>
      </c>
      <c r="AI20" s="99"/>
      <c r="AJ20" s="98">
        <v>0</v>
      </c>
      <c r="AK20" s="159">
        <v>515355.8</v>
      </c>
      <c r="AL20" s="40">
        <v>515243.6</v>
      </c>
      <c r="AM20" s="96">
        <v>112.2</v>
      </c>
      <c r="AN20" s="99"/>
      <c r="AO20" s="97">
        <v>107</v>
      </c>
      <c r="AP20" s="159">
        <v>551430.79999999993</v>
      </c>
      <c r="AQ20" s="46">
        <v>551310.69999999995</v>
      </c>
      <c r="AR20" s="101">
        <v>120.1</v>
      </c>
      <c r="AS20" s="102"/>
      <c r="AT20" s="97">
        <v>107</v>
      </c>
      <c r="AU20" s="159">
        <v>590030.9</v>
      </c>
      <c r="AV20" s="5">
        <v>589902.4</v>
      </c>
      <c r="AW20" s="101">
        <v>128.5</v>
      </c>
      <c r="AX20" s="102"/>
      <c r="AY20" s="104">
        <v>107</v>
      </c>
      <c r="AZ20" s="159">
        <v>631333.1</v>
      </c>
      <c r="BA20" s="5">
        <v>631195.6</v>
      </c>
      <c r="BB20" s="5">
        <v>137.5</v>
      </c>
      <c r="BC20" s="39"/>
    </row>
    <row r="21" spans="1:55" x14ac:dyDescent="0.2">
      <c r="A21" s="78" t="s">
        <v>18</v>
      </c>
      <c r="B21" s="7">
        <v>1032923.36</v>
      </c>
      <c r="C21" s="7">
        <v>1032354.37</v>
      </c>
      <c r="D21" s="6">
        <v>568.99</v>
      </c>
      <c r="E21" s="37">
        <v>8185</v>
      </c>
      <c r="F21" s="37">
        <v>1024738.36</v>
      </c>
      <c r="G21" s="40">
        <v>1024169.37</v>
      </c>
      <c r="H21" s="93">
        <v>568.99</v>
      </c>
      <c r="I21" s="99"/>
      <c r="J21" s="37">
        <v>297014.59999999998</v>
      </c>
      <c r="K21" s="7">
        <v>296854.5</v>
      </c>
      <c r="L21" s="6">
        <v>160.1</v>
      </c>
      <c r="M21" s="37">
        <v>3651.5</v>
      </c>
      <c r="N21" s="44">
        <v>61334</v>
      </c>
      <c r="O21" s="37">
        <v>354697.1</v>
      </c>
      <c r="P21" s="40">
        <v>354537</v>
      </c>
      <c r="Q21" s="93">
        <v>160.1</v>
      </c>
      <c r="R21" s="99"/>
      <c r="S21" s="37">
        <v>389163.49</v>
      </c>
      <c r="T21" s="7">
        <v>388791.91</v>
      </c>
      <c r="U21" s="7">
        <v>371.58</v>
      </c>
      <c r="V21" s="6">
        <v>2761</v>
      </c>
      <c r="W21" s="6">
        <v>62145</v>
      </c>
      <c r="X21" s="37">
        <v>448547.49</v>
      </c>
      <c r="Y21" s="37">
        <v>448175.91</v>
      </c>
      <c r="Z21" s="40">
        <v>371.58</v>
      </c>
      <c r="AA21" s="108"/>
      <c r="AB21" s="37">
        <v>131</v>
      </c>
      <c r="AC21" s="45">
        <v>126.5</v>
      </c>
      <c r="AD21" s="37">
        <v>126.4</v>
      </c>
      <c r="AE21" s="38">
        <v>232.1</v>
      </c>
      <c r="AF21" s="37">
        <v>1295870.7000000002</v>
      </c>
      <c r="AG21" s="37">
        <v>1294550.1000000001</v>
      </c>
      <c r="AH21" s="96">
        <v>1320.6</v>
      </c>
      <c r="AI21" s="99"/>
      <c r="AJ21" s="97">
        <v>0</v>
      </c>
      <c r="AK21" s="159">
        <v>1295870.7000000002</v>
      </c>
      <c r="AL21" s="40">
        <v>1294550.1000000001</v>
      </c>
      <c r="AM21" s="96">
        <v>1320.6</v>
      </c>
      <c r="AN21" s="99"/>
      <c r="AO21" s="97">
        <v>107.6</v>
      </c>
      <c r="AP21" s="159">
        <v>1394356.9</v>
      </c>
      <c r="AQ21" s="46">
        <v>1392935.9</v>
      </c>
      <c r="AR21" s="101">
        <v>1421</v>
      </c>
      <c r="AS21" s="102"/>
      <c r="AT21" s="97">
        <v>107.9</v>
      </c>
      <c r="AU21" s="159">
        <v>1504511.1</v>
      </c>
      <c r="AV21" s="5">
        <v>1502977.8</v>
      </c>
      <c r="AW21" s="101">
        <v>1533.3</v>
      </c>
      <c r="AX21" s="102"/>
      <c r="AY21" s="104">
        <v>107.9</v>
      </c>
      <c r="AZ21" s="159">
        <v>1623367.4</v>
      </c>
      <c r="BA21" s="5">
        <v>1621713</v>
      </c>
      <c r="BB21" s="5">
        <v>1654.4</v>
      </c>
      <c r="BC21" s="39"/>
    </row>
    <row r="22" spans="1:55" x14ac:dyDescent="0.2">
      <c r="A22" s="78" t="s">
        <v>19</v>
      </c>
      <c r="B22" s="7">
        <v>568990.17000000004</v>
      </c>
      <c r="C22" s="7">
        <v>568424.72000000009</v>
      </c>
      <c r="D22" s="6">
        <v>565.45000000000005</v>
      </c>
      <c r="E22" s="40">
        <v>132915.1</v>
      </c>
      <c r="F22" s="40">
        <v>436075.07000000012</v>
      </c>
      <c r="G22" s="40">
        <v>435509.62000000011</v>
      </c>
      <c r="H22" s="93">
        <v>565.45000000000005</v>
      </c>
      <c r="I22" s="99"/>
      <c r="J22" s="40">
        <v>136799.4</v>
      </c>
      <c r="K22" s="7">
        <v>136477.34</v>
      </c>
      <c r="L22" s="6">
        <v>322.06</v>
      </c>
      <c r="M22" s="37">
        <v>1075.5</v>
      </c>
      <c r="N22" s="44">
        <v>20978</v>
      </c>
      <c r="O22" s="40">
        <v>156701.9</v>
      </c>
      <c r="P22" s="40">
        <v>156379.84</v>
      </c>
      <c r="Q22" s="93">
        <v>322.06</v>
      </c>
      <c r="R22" s="99"/>
      <c r="S22" s="40">
        <v>166395.94</v>
      </c>
      <c r="T22" s="7">
        <v>166229.86000000002</v>
      </c>
      <c r="U22" s="7">
        <v>166.07999999999998</v>
      </c>
      <c r="V22" s="6">
        <v>1692.4</v>
      </c>
      <c r="W22" s="6">
        <v>21138</v>
      </c>
      <c r="X22" s="40">
        <v>185841.54</v>
      </c>
      <c r="Y22" s="37">
        <v>185675.46000000002</v>
      </c>
      <c r="Z22" s="40">
        <v>166.07999999999998</v>
      </c>
      <c r="AA22" s="108"/>
      <c r="AB22" s="37">
        <v>121.6</v>
      </c>
      <c r="AC22" s="45">
        <v>118.6</v>
      </c>
      <c r="AD22" s="40">
        <v>118.7</v>
      </c>
      <c r="AE22" s="38">
        <v>51.6</v>
      </c>
      <c r="AF22" s="37">
        <v>517241.7</v>
      </c>
      <c r="AG22" s="37">
        <v>516949.9</v>
      </c>
      <c r="AH22" s="96">
        <v>291.8</v>
      </c>
      <c r="AI22" s="99"/>
      <c r="AJ22" s="98">
        <v>0</v>
      </c>
      <c r="AK22" s="159">
        <v>517241.7</v>
      </c>
      <c r="AL22" s="40">
        <v>516949.9</v>
      </c>
      <c r="AM22" s="96">
        <v>291.8</v>
      </c>
      <c r="AN22" s="99"/>
      <c r="AO22" s="97">
        <v>108.5</v>
      </c>
      <c r="AP22" s="159">
        <v>561207.19999999995</v>
      </c>
      <c r="AQ22" s="46">
        <v>560890.6</v>
      </c>
      <c r="AR22" s="101">
        <v>316.60000000000002</v>
      </c>
      <c r="AS22" s="102"/>
      <c r="AT22" s="97">
        <v>108.8</v>
      </c>
      <c r="AU22" s="159">
        <v>610593.5</v>
      </c>
      <c r="AV22" s="5">
        <v>610249</v>
      </c>
      <c r="AW22" s="101">
        <v>344.5</v>
      </c>
      <c r="AX22" s="102"/>
      <c r="AY22" s="104">
        <v>108.8</v>
      </c>
      <c r="AZ22" s="159">
        <v>664325.70000000007</v>
      </c>
      <c r="BA22" s="5">
        <v>663950.9</v>
      </c>
      <c r="BB22" s="5">
        <v>374.8</v>
      </c>
      <c r="BC22" s="39"/>
    </row>
    <row r="23" spans="1:55" x14ac:dyDescent="0.2">
      <c r="A23" s="78" t="s">
        <v>20</v>
      </c>
      <c r="B23" s="7">
        <v>145992.56999999998</v>
      </c>
      <c r="C23" s="7">
        <v>145992.56999999998</v>
      </c>
      <c r="D23" s="6">
        <v>0</v>
      </c>
      <c r="E23" s="37">
        <v>689</v>
      </c>
      <c r="F23" s="37">
        <v>145303.56999999998</v>
      </c>
      <c r="G23" s="40">
        <v>145303.56999999998</v>
      </c>
      <c r="H23" s="93">
        <v>0</v>
      </c>
      <c r="I23" s="99"/>
      <c r="J23" s="37">
        <v>45525.4</v>
      </c>
      <c r="K23" s="7">
        <v>45525.4</v>
      </c>
      <c r="L23" s="6">
        <v>0</v>
      </c>
      <c r="M23" s="37">
        <v>142</v>
      </c>
      <c r="N23" s="44">
        <v>8509</v>
      </c>
      <c r="O23" s="37">
        <v>53892.4</v>
      </c>
      <c r="P23" s="40">
        <v>53892.4</v>
      </c>
      <c r="Q23" s="93">
        <v>0</v>
      </c>
      <c r="R23" s="99"/>
      <c r="S23" s="37">
        <v>56172.880000000005</v>
      </c>
      <c r="T23" s="7">
        <v>56172.880000000005</v>
      </c>
      <c r="U23" s="7">
        <v>0</v>
      </c>
      <c r="V23" s="7">
        <v>249</v>
      </c>
      <c r="W23" s="7">
        <v>8636</v>
      </c>
      <c r="X23" s="37">
        <v>64559.880000000005</v>
      </c>
      <c r="Y23" s="37">
        <v>64559.880000000005</v>
      </c>
      <c r="Z23" s="40">
        <v>0</v>
      </c>
      <c r="AA23" s="108"/>
      <c r="AB23" s="37">
        <v>123.4</v>
      </c>
      <c r="AC23" s="45">
        <v>119.8</v>
      </c>
      <c r="AD23" s="37">
        <v>119.8</v>
      </c>
      <c r="AE23" s="38">
        <v>0</v>
      </c>
      <c r="AF23" s="37">
        <v>174073.7</v>
      </c>
      <c r="AG23" s="37">
        <v>174073.7</v>
      </c>
      <c r="AH23" s="96">
        <v>0</v>
      </c>
      <c r="AI23" s="99"/>
      <c r="AJ23" s="97">
        <v>0</v>
      </c>
      <c r="AK23" s="159">
        <v>174073.7</v>
      </c>
      <c r="AL23" s="40">
        <v>174073.7</v>
      </c>
      <c r="AM23" s="96">
        <v>0</v>
      </c>
      <c r="AN23" s="99"/>
      <c r="AO23" s="97">
        <v>107.6</v>
      </c>
      <c r="AP23" s="159">
        <v>187303.3</v>
      </c>
      <c r="AQ23" s="46">
        <v>187303.3</v>
      </c>
      <c r="AR23" s="101">
        <v>0</v>
      </c>
      <c r="AS23" s="102"/>
      <c r="AT23" s="97">
        <v>107.9</v>
      </c>
      <c r="AU23" s="159">
        <v>202100.3</v>
      </c>
      <c r="AV23" s="5">
        <v>202100.3</v>
      </c>
      <c r="AW23" s="101">
        <v>0</v>
      </c>
      <c r="AX23" s="102"/>
      <c r="AY23" s="104">
        <v>107.9</v>
      </c>
      <c r="AZ23" s="159">
        <v>218066.2</v>
      </c>
      <c r="BA23" s="5">
        <v>218066.2</v>
      </c>
      <c r="BB23" s="5">
        <v>0</v>
      </c>
      <c r="BC23" s="39"/>
    </row>
    <row r="24" spans="1:55" x14ac:dyDescent="0.2">
      <c r="A24" s="106" t="s">
        <v>667</v>
      </c>
      <c r="B24" s="7">
        <v>557278.28</v>
      </c>
      <c r="C24" s="7">
        <v>528968.26</v>
      </c>
      <c r="D24" s="6">
        <v>28310.02</v>
      </c>
      <c r="E24" s="37">
        <v>0</v>
      </c>
      <c r="F24" s="37">
        <v>557278.28</v>
      </c>
      <c r="G24" s="40">
        <v>528968.26</v>
      </c>
      <c r="H24" s="93">
        <v>28310.02</v>
      </c>
      <c r="I24" s="99"/>
      <c r="J24" s="37">
        <v>181204.9</v>
      </c>
      <c r="K24" s="7">
        <v>168286.3</v>
      </c>
      <c r="L24" s="6">
        <v>12918.6</v>
      </c>
      <c r="M24" s="40">
        <v>0</v>
      </c>
      <c r="N24" s="44">
        <v>14565</v>
      </c>
      <c r="O24" s="37">
        <v>195769.9</v>
      </c>
      <c r="P24" s="40">
        <v>182851.3</v>
      </c>
      <c r="Q24" s="93">
        <v>12918.6</v>
      </c>
      <c r="R24" s="99"/>
      <c r="S24" s="37">
        <v>226012.65</v>
      </c>
      <c r="T24" s="7">
        <v>209507.96</v>
      </c>
      <c r="U24" s="7">
        <v>16504.690000000002</v>
      </c>
      <c r="V24" s="6">
        <v>0</v>
      </c>
      <c r="W24" s="6">
        <v>16644</v>
      </c>
      <c r="X24" s="37">
        <v>242656.65</v>
      </c>
      <c r="Y24" s="37">
        <v>226151.96</v>
      </c>
      <c r="Z24" s="40">
        <v>16504.690000000002</v>
      </c>
      <c r="AA24" s="108"/>
      <c r="AB24" s="37">
        <v>124.7</v>
      </c>
      <c r="AC24" s="45">
        <v>123.9</v>
      </c>
      <c r="AD24" s="37">
        <v>123.7</v>
      </c>
      <c r="AE24" s="38">
        <v>127.8</v>
      </c>
      <c r="AF24" s="37">
        <v>690513.89999999991</v>
      </c>
      <c r="AG24" s="37">
        <v>654333.69999999995</v>
      </c>
      <c r="AH24" s="96">
        <v>36180.199999999997</v>
      </c>
      <c r="AI24" s="99"/>
      <c r="AJ24" s="98">
        <v>0</v>
      </c>
      <c r="AK24" s="159">
        <v>690513.89999999991</v>
      </c>
      <c r="AL24" s="40">
        <v>654333.69999999995</v>
      </c>
      <c r="AM24" s="96">
        <v>36180.199999999997</v>
      </c>
      <c r="AN24" s="99"/>
      <c r="AO24" s="97">
        <v>109.2</v>
      </c>
      <c r="AP24" s="159">
        <v>754041.20000000007</v>
      </c>
      <c r="AQ24" s="46">
        <v>714532.4</v>
      </c>
      <c r="AR24" s="101">
        <v>39508.800000000003</v>
      </c>
      <c r="AS24" s="102"/>
      <c r="AT24" s="97">
        <v>112.6</v>
      </c>
      <c r="AU24" s="159">
        <v>849050.4</v>
      </c>
      <c r="AV24" s="5">
        <v>804563.5</v>
      </c>
      <c r="AW24" s="101">
        <v>44486.9</v>
      </c>
      <c r="AX24" s="102"/>
      <c r="AY24" s="104">
        <v>109.4</v>
      </c>
      <c r="AZ24" s="159">
        <v>928861.2</v>
      </c>
      <c r="BA24" s="5">
        <v>880192.5</v>
      </c>
      <c r="BB24" s="5">
        <v>48668.7</v>
      </c>
      <c r="BC24" s="39"/>
    </row>
    <row r="25" spans="1:55" x14ac:dyDescent="0.2">
      <c r="A25" s="78" t="s">
        <v>22</v>
      </c>
      <c r="B25" s="7">
        <v>691984.41999999993</v>
      </c>
      <c r="C25" s="7">
        <v>691454.37999999989</v>
      </c>
      <c r="D25" s="6">
        <v>530.04</v>
      </c>
      <c r="E25" s="37">
        <v>31010</v>
      </c>
      <c r="F25" s="37">
        <v>660974.41999999993</v>
      </c>
      <c r="G25" s="40">
        <v>660444.37999999989</v>
      </c>
      <c r="H25" s="93">
        <v>530.04</v>
      </c>
      <c r="I25" s="99"/>
      <c r="J25" s="37">
        <v>194879</v>
      </c>
      <c r="K25" s="7">
        <v>194706.57</v>
      </c>
      <c r="L25" s="6">
        <v>172.43</v>
      </c>
      <c r="M25" s="37">
        <v>10709</v>
      </c>
      <c r="N25" s="44">
        <v>36959</v>
      </c>
      <c r="O25" s="37">
        <v>221129</v>
      </c>
      <c r="P25" s="40">
        <v>220956.57</v>
      </c>
      <c r="Q25" s="93">
        <v>172.43</v>
      </c>
      <c r="R25" s="99"/>
      <c r="S25" s="37">
        <v>238196.94</v>
      </c>
      <c r="T25" s="7">
        <v>237569.01</v>
      </c>
      <c r="U25" s="7">
        <v>627.93000000000006</v>
      </c>
      <c r="V25" s="6">
        <v>2974</v>
      </c>
      <c r="W25" s="6">
        <v>35380</v>
      </c>
      <c r="X25" s="37">
        <v>270602.94</v>
      </c>
      <c r="Y25" s="37">
        <v>269975.01</v>
      </c>
      <c r="Z25" s="40">
        <v>627.93000000000006</v>
      </c>
      <c r="AA25" s="108"/>
      <c r="AB25" s="37">
        <v>122.2</v>
      </c>
      <c r="AC25" s="45">
        <v>122.4</v>
      </c>
      <c r="AD25" s="37">
        <v>122.2</v>
      </c>
      <c r="AE25" s="38">
        <v>364.2</v>
      </c>
      <c r="AF25" s="37">
        <v>808993.4</v>
      </c>
      <c r="AG25" s="37">
        <v>807063</v>
      </c>
      <c r="AH25" s="96">
        <v>1930.4</v>
      </c>
      <c r="AI25" s="99"/>
      <c r="AJ25" s="97">
        <v>0</v>
      </c>
      <c r="AK25" s="159">
        <v>808993.4</v>
      </c>
      <c r="AL25" s="40">
        <v>807063</v>
      </c>
      <c r="AM25" s="96">
        <v>1930.4</v>
      </c>
      <c r="AN25" s="99"/>
      <c r="AO25" s="97">
        <v>107.6</v>
      </c>
      <c r="AP25" s="159">
        <v>870476.9</v>
      </c>
      <c r="AQ25" s="46">
        <v>868399.8</v>
      </c>
      <c r="AR25" s="101">
        <v>2077.1</v>
      </c>
      <c r="AS25" s="102"/>
      <c r="AT25" s="97">
        <v>107.9</v>
      </c>
      <c r="AU25" s="159">
        <v>939244.6</v>
      </c>
      <c r="AV25" s="5">
        <v>937003.4</v>
      </c>
      <c r="AW25" s="101">
        <v>2241.1999999999998</v>
      </c>
      <c r="AX25" s="102"/>
      <c r="AY25" s="104">
        <v>107.9</v>
      </c>
      <c r="AZ25" s="159">
        <v>1013445</v>
      </c>
      <c r="BA25" s="5">
        <v>1011026.7</v>
      </c>
      <c r="BB25" s="5">
        <v>2418.3000000000002</v>
      </c>
      <c r="BC25" s="39"/>
    </row>
    <row r="26" spans="1:55" x14ac:dyDescent="0.2">
      <c r="A26" s="78" t="s">
        <v>23</v>
      </c>
      <c r="B26" s="7">
        <v>7374803.29</v>
      </c>
      <c r="C26" s="7">
        <v>7359048.0200000005</v>
      </c>
      <c r="D26" s="6">
        <v>15755.27</v>
      </c>
      <c r="E26" s="110">
        <v>1316789</v>
      </c>
      <c r="F26" s="110">
        <v>6058014.29</v>
      </c>
      <c r="G26" s="40">
        <v>6042259.0200000005</v>
      </c>
      <c r="H26" s="93">
        <v>15755.27</v>
      </c>
      <c r="I26" s="99"/>
      <c r="J26" s="110">
        <v>2068686.6</v>
      </c>
      <c r="K26" s="7">
        <v>2060990.9000000001</v>
      </c>
      <c r="L26" s="6">
        <v>7695.7</v>
      </c>
      <c r="M26" s="37">
        <v>269624</v>
      </c>
      <c r="N26" s="44">
        <v>478754</v>
      </c>
      <c r="O26" s="110">
        <v>2277816.6000000006</v>
      </c>
      <c r="P26" s="40">
        <v>2270120.9000000004</v>
      </c>
      <c r="Q26" s="93">
        <v>7695.7</v>
      </c>
      <c r="R26" s="99"/>
      <c r="S26" s="110">
        <v>2640498.46</v>
      </c>
      <c r="T26" s="7">
        <v>2621677.65</v>
      </c>
      <c r="U26" s="7">
        <v>18820.810000000001</v>
      </c>
      <c r="V26" s="7">
        <v>190309</v>
      </c>
      <c r="W26" s="7">
        <v>513297</v>
      </c>
      <c r="X26" s="110">
        <v>2963486.46</v>
      </c>
      <c r="Y26" s="37">
        <v>2944665.65</v>
      </c>
      <c r="Z26" s="40">
        <v>18820.810000000001</v>
      </c>
      <c r="AA26" s="108"/>
      <c r="AB26" s="37">
        <v>127.6</v>
      </c>
      <c r="AC26" s="45">
        <v>130.1</v>
      </c>
      <c r="AD26" s="110">
        <v>129.69999999999999</v>
      </c>
      <c r="AE26" s="38">
        <v>244.6</v>
      </c>
      <c r="AF26" s="37">
        <v>7875347.3000000007</v>
      </c>
      <c r="AG26" s="37">
        <v>7836809.9000000004</v>
      </c>
      <c r="AH26" s="96">
        <v>38537.4</v>
      </c>
      <c r="AI26" s="99"/>
      <c r="AJ26" s="98">
        <v>0</v>
      </c>
      <c r="AK26" s="159">
        <v>7875347.3000000007</v>
      </c>
      <c r="AL26" s="40">
        <v>7836809.9000000004</v>
      </c>
      <c r="AM26" s="96">
        <v>38537.4</v>
      </c>
      <c r="AN26" s="99"/>
      <c r="AO26" s="97">
        <v>107.6</v>
      </c>
      <c r="AP26" s="159">
        <v>8473873.6999999993</v>
      </c>
      <c r="AQ26" s="46">
        <v>8432407.5</v>
      </c>
      <c r="AR26" s="101">
        <v>41466.199999999997</v>
      </c>
      <c r="AS26" s="102"/>
      <c r="AT26" s="97">
        <v>107.9</v>
      </c>
      <c r="AU26" s="159">
        <v>9143309.6999999993</v>
      </c>
      <c r="AV26" s="5">
        <v>9098567.6999999993</v>
      </c>
      <c r="AW26" s="101">
        <v>44742</v>
      </c>
      <c r="AX26" s="102"/>
      <c r="AY26" s="104">
        <v>107.9</v>
      </c>
      <c r="AZ26" s="159">
        <v>9865631.0999999996</v>
      </c>
      <c r="BA26" s="5">
        <v>9817354.5</v>
      </c>
      <c r="BB26" s="5">
        <v>48276.6</v>
      </c>
      <c r="BC26" s="39"/>
    </row>
    <row r="27" spans="1:55" x14ac:dyDescent="0.2">
      <c r="A27" s="78" t="s">
        <v>24</v>
      </c>
      <c r="B27" s="7">
        <v>593861.89</v>
      </c>
      <c r="C27" s="7">
        <v>590766.95000000007</v>
      </c>
      <c r="D27" s="6">
        <v>3094.94</v>
      </c>
      <c r="E27" s="37">
        <v>38357</v>
      </c>
      <c r="F27" s="37">
        <v>555504.89</v>
      </c>
      <c r="G27" s="40">
        <v>552409.95000000007</v>
      </c>
      <c r="H27" s="93">
        <v>3094.94</v>
      </c>
      <c r="I27" s="99"/>
      <c r="J27" s="37">
        <v>174497</v>
      </c>
      <c r="K27" s="7">
        <v>173228.64</v>
      </c>
      <c r="L27" s="6">
        <v>1268.3599999999999</v>
      </c>
      <c r="M27" s="37">
        <v>858.4</v>
      </c>
      <c r="N27" s="44">
        <v>31325</v>
      </c>
      <c r="O27" s="37">
        <v>204963.6</v>
      </c>
      <c r="P27" s="40">
        <v>203695.24000000002</v>
      </c>
      <c r="Q27" s="93">
        <v>1268.3599999999999</v>
      </c>
      <c r="R27" s="99"/>
      <c r="S27" s="37">
        <v>225985.47</v>
      </c>
      <c r="T27" s="7">
        <v>224144.45</v>
      </c>
      <c r="U27" s="7">
        <v>1841.02</v>
      </c>
      <c r="V27" s="6">
        <v>32033</v>
      </c>
      <c r="W27" s="6">
        <v>30049</v>
      </c>
      <c r="X27" s="37">
        <v>224001.47</v>
      </c>
      <c r="Y27" s="37">
        <v>222160.45</v>
      </c>
      <c r="Z27" s="40">
        <v>1841.02</v>
      </c>
      <c r="AA27" s="108"/>
      <c r="AB27" s="37">
        <v>129.5</v>
      </c>
      <c r="AC27" s="45">
        <v>109.3</v>
      </c>
      <c r="AD27" s="37">
        <v>109.1</v>
      </c>
      <c r="AE27" s="38">
        <v>145.1</v>
      </c>
      <c r="AF27" s="37">
        <v>607170.10000000009</v>
      </c>
      <c r="AG27" s="37">
        <v>602679.30000000005</v>
      </c>
      <c r="AH27" s="96">
        <v>4490.8</v>
      </c>
      <c r="AI27" s="99"/>
      <c r="AJ27" s="97">
        <v>0</v>
      </c>
      <c r="AK27" s="159">
        <v>607170.10000000009</v>
      </c>
      <c r="AL27" s="40">
        <v>602679.30000000005</v>
      </c>
      <c r="AM27" s="96">
        <v>4490.8</v>
      </c>
      <c r="AN27" s="99"/>
      <c r="AO27" s="97">
        <v>107.6</v>
      </c>
      <c r="AP27" s="159">
        <v>653315</v>
      </c>
      <c r="AQ27" s="46">
        <v>648482.9</v>
      </c>
      <c r="AR27" s="101">
        <v>4832.1000000000004</v>
      </c>
      <c r="AS27" s="102"/>
      <c r="AT27" s="97">
        <v>107.9</v>
      </c>
      <c r="AU27" s="159">
        <v>704926.8</v>
      </c>
      <c r="AV27" s="5">
        <v>699713</v>
      </c>
      <c r="AW27" s="101">
        <v>5213.8</v>
      </c>
      <c r="AX27" s="102"/>
      <c r="AY27" s="104">
        <v>107.9</v>
      </c>
      <c r="AZ27" s="159">
        <v>760616</v>
      </c>
      <c r="BA27" s="5">
        <v>754990.3</v>
      </c>
      <c r="BB27" s="5">
        <v>5625.7</v>
      </c>
      <c r="BC27" s="39"/>
    </row>
    <row r="28" spans="1:55" x14ac:dyDescent="0.2">
      <c r="A28" s="123" t="s">
        <v>668</v>
      </c>
      <c r="B28" s="7">
        <v>111770.87</v>
      </c>
      <c r="C28" s="7">
        <v>111643.01</v>
      </c>
      <c r="D28" s="6">
        <v>127.86</v>
      </c>
      <c r="E28" s="37">
        <v>0</v>
      </c>
      <c r="F28" s="37">
        <v>111770.87</v>
      </c>
      <c r="G28" s="40">
        <v>111643.01</v>
      </c>
      <c r="H28" s="93">
        <v>127.86</v>
      </c>
      <c r="I28" s="99"/>
      <c r="J28" s="37">
        <v>32999.800000000003</v>
      </c>
      <c r="K28" s="7">
        <v>32987</v>
      </c>
      <c r="L28" s="6">
        <v>12.8</v>
      </c>
      <c r="M28" s="40">
        <v>0</v>
      </c>
      <c r="N28" s="44">
        <v>8042</v>
      </c>
      <c r="O28" s="37">
        <v>41041.800000000003</v>
      </c>
      <c r="P28" s="40">
        <v>41029</v>
      </c>
      <c r="Q28" s="93">
        <v>12.8</v>
      </c>
      <c r="R28" s="99"/>
      <c r="S28" s="37">
        <v>38293.370000000003</v>
      </c>
      <c r="T28" s="7">
        <v>38285.440000000002</v>
      </c>
      <c r="U28" s="7">
        <v>7.93</v>
      </c>
      <c r="V28" s="6">
        <v>0</v>
      </c>
      <c r="W28" s="6">
        <v>6347</v>
      </c>
      <c r="X28" s="37">
        <v>44640.37</v>
      </c>
      <c r="Y28" s="37">
        <v>44632.44</v>
      </c>
      <c r="Z28" s="40">
        <v>7.93</v>
      </c>
      <c r="AA28" s="108"/>
      <c r="AB28" s="37">
        <v>116</v>
      </c>
      <c r="AC28" s="45">
        <v>108.8</v>
      </c>
      <c r="AD28" s="37">
        <v>108.8</v>
      </c>
      <c r="AE28" s="38">
        <v>62</v>
      </c>
      <c r="AF28" s="37">
        <v>121546.90000000001</v>
      </c>
      <c r="AG28" s="37">
        <v>121467.6</v>
      </c>
      <c r="AH28" s="96">
        <v>79.3</v>
      </c>
      <c r="AI28" s="99"/>
      <c r="AJ28" s="98">
        <v>0</v>
      </c>
      <c r="AK28" s="159">
        <v>121546.90000000001</v>
      </c>
      <c r="AL28" s="40">
        <v>121467.6</v>
      </c>
      <c r="AM28" s="96">
        <v>79.3</v>
      </c>
      <c r="AN28" s="99"/>
      <c r="AO28" s="97">
        <v>101</v>
      </c>
      <c r="AP28" s="159">
        <v>122762.40000000001</v>
      </c>
      <c r="AQ28" s="46">
        <v>122682.3</v>
      </c>
      <c r="AR28" s="101">
        <v>80.099999999999994</v>
      </c>
      <c r="AS28" s="102"/>
      <c r="AT28" s="97">
        <v>101</v>
      </c>
      <c r="AU28" s="159">
        <v>123990</v>
      </c>
      <c r="AV28" s="5">
        <v>123909.1</v>
      </c>
      <c r="AW28" s="101">
        <v>80.900000000000006</v>
      </c>
      <c r="AX28" s="102"/>
      <c r="AY28" s="104">
        <v>101</v>
      </c>
      <c r="AZ28" s="159">
        <v>125229.9</v>
      </c>
      <c r="BA28" s="5">
        <v>125148.2</v>
      </c>
      <c r="BB28" s="5">
        <v>81.7</v>
      </c>
      <c r="BC28" s="39"/>
    </row>
    <row r="29" spans="1:55" x14ac:dyDescent="0.2">
      <c r="A29" s="123" t="s">
        <v>669</v>
      </c>
      <c r="B29" s="7">
        <v>476698.38</v>
      </c>
      <c r="C29" s="7">
        <v>476410.92</v>
      </c>
      <c r="D29" s="6">
        <v>287.46000000000004</v>
      </c>
      <c r="E29" s="40">
        <v>40898.1</v>
      </c>
      <c r="F29" s="40">
        <v>435800.28</v>
      </c>
      <c r="G29" s="40">
        <v>435512.82</v>
      </c>
      <c r="H29" s="93">
        <v>287.46000000000004</v>
      </c>
      <c r="I29" s="99"/>
      <c r="J29" s="40">
        <v>147660</v>
      </c>
      <c r="K29" s="7">
        <v>147532.28</v>
      </c>
      <c r="L29" s="6">
        <v>127.72</v>
      </c>
      <c r="M29" s="37">
        <v>15586</v>
      </c>
      <c r="N29" s="44">
        <v>21625</v>
      </c>
      <c r="O29" s="40">
        <v>153699</v>
      </c>
      <c r="P29" s="40">
        <v>153571.28</v>
      </c>
      <c r="Q29" s="93">
        <v>127.72</v>
      </c>
      <c r="R29" s="99"/>
      <c r="S29" s="40">
        <v>207155.53</v>
      </c>
      <c r="T29" s="7">
        <v>206984.19</v>
      </c>
      <c r="U29" s="7">
        <v>171.34</v>
      </c>
      <c r="V29" s="7">
        <v>47826</v>
      </c>
      <c r="W29" s="7">
        <v>21274</v>
      </c>
      <c r="X29" s="40">
        <v>180603.53</v>
      </c>
      <c r="Y29" s="37">
        <v>180432.19</v>
      </c>
      <c r="Z29" s="40">
        <v>171.34</v>
      </c>
      <c r="AA29" s="108"/>
      <c r="AB29" s="37">
        <v>140.30000000000001</v>
      </c>
      <c r="AC29" s="45">
        <v>117.5</v>
      </c>
      <c r="AD29" s="40">
        <v>117.5</v>
      </c>
      <c r="AE29" s="38">
        <v>134.19999999999999</v>
      </c>
      <c r="AF29" s="37">
        <v>512113.39999999997</v>
      </c>
      <c r="AG29" s="37">
        <v>511727.6</v>
      </c>
      <c r="AH29" s="96">
        <v>385.8</v>
      </c>
      <c r="AI29" s="99"/>
      <c r="AJ29" s="97">
        <v>0</v>
      </c>
      <c r="AK29" s="159">
        <v>512113.39999999997</v>
      </c>
      <c r="AL29" s="40">
        <v>511727.6</v>
      </c>
      <c r="AM29" s="96">
        <v>385.8</v>
      </c>
      <c r="AN29" s="99"/>
      <c r="AO29" s="97">
        <v>107.6</v>
      </c>
      <c r="AP29" s="159">
        <v>551034</v>
      </c>
      <c r="AQ29" s="46">
        <v>550618.9</v>
      </c>
      <c r="AR29" s="101">
        <v>415.1</v>
      </c>
      <c r="AS29" s="102"/>
      <c r="AT29" s="97">
        <v>107.9</v>
      </c>
      <c r="AU29" s="159">
        <v>594565.70000000007</v>
      </c>
      <c r="AV29" s="5">
        <v>594117.80000000005</v>
      </c>
      <c r="AW29" s="101">
        <v>447.9</v>
      </c>
      <c r="AX29" s="102"/>
      <c r="AY29" s="104">
        <v>107.9</v>
      </c>
      <c r="AZ29" s="159">
        <v>641536.4</v>
      </c>
      <c r="BA29" s="5">
        <v>641053.1</v>
      </c>
      <c r="BB29" s="5">
        <v>483.3</v>
      </c>
      <c r="BC29" s="39"/>
    </row>
    <row r="30" spans="1:55" x14ac:dyDescent="0.2">
      <c r="A30" s="106" t="s">
        <v>670</v>
      </c>
      <c r="B30" s="7">
        <v>661173.80000000005</v>
      </c>
      <c r="C30" s="7">
        <v>660589.25</v>
      </c>
      <c r="D30" s="6">
        <v>584.54999999999995</v>
      </c>
      <c r="E30" s="37">
        <v>8505.2999999999993</v>
      </c>
      <c r="F30" s="37">
        <v>652668.5</v>
      </c>
      <c r="G30" s="40">
        <v>652083.94999999995</v>
      </c>
      <c r="H30" s="93">
        <v>584.54999999999995</v>
      </c>
      <c r="I30" s="99"/>
      <c r="J30" s="37">
        <v>213998.8</v>
      </c>
      <c r="K30" s="7">
        <v>213688.9</v>
      </c>
      <c r="L30" s="6">
        <v>309.89999999999998</v>
      </c>
      <c r="M30" s="37">
        <v>5064.8999999999996</v>
      </c>
      <c r="N30" s="44">
        <v>32069</v>
      </c>
      <c r="O30" s="37">
        <v>241002.9</v>
      </c>
      <c r="P30" s="40">
        <v>240693</v>
      </c>
      <c r="Q30" s="93">
        <v>309.89999999999998</v>
      </c>
      <c r="R30" s="99"/>
      <c r="S30" s="37">
        <v>236438.57</v>
      </c>
      <c r="T30" s="7">
        <v>235947.03</v>
      </c>
      <c r="U30" s="7">
        <v>491.54</v>
      </c>
      <c r="V30" s="6">
        <v>2096.6</v>
      </c>
      <c r="W30" s="6">
        <v>29142</v>
      </c>
      <c r="X30" s="37">
        <v>263483.96999999997</v>
      </c>
      <c r="Y30" s="37">
        <v>262992.43</v>
      </c>
      <c r="Z30" s="40">
        <v>491.54</v>
      </c>
      <c r="AA30" s="108"/>
      <c r="AB30" s="37">
        <v>110.5</v>
      </c>
      <c r="AC30" s="45">
        <v>109.3</v>
      </c>
      <c r="AD30" s="37">
        <v>109.3</v>
      </c>
      <c r="AE30" s="38">
        <v>158.6</v>
      </c>
      <c r="AF30" s="37">
        <v>713654.9</v>
      </c>
      <c r="AG30" s="37">
        <v>712727.8</v>
      </c>
      <c r="AH30" s="96">
        <v>927.1</v>
      </c>
      <c r="AI30" s="99"/>
      <c r="AJ30" s="98">
        <v>0</v>
      </c>
      <c r="AK30" s="159">
        <v>713654.9</v>
      </c>
      <c r="AL30" s="40">
        <v>712727.8</v>
      </c>
      <c r="AM30" s="96">
        <v>927.1</v>
      </c>
      <c r="AN30" s="99"/>
      <c r="AO30" s="97">
        <v>107.6</v>
      </c>
      <c r="AP30" s="159">
        <v>767892.7</v>
      </c>
      <c r="AQ30" s="46">
        <v>766895.1</v>
      </c>
      <c r="AR30" s="101">
        <v>997.6</v>
      </c>
      <c r="AS30" s="102"/>
      <c r="AT30" s="97">
        <v>107.9</v>
      </c>
      <c r="AU30" s="159">
        <v>828556.20000000007</v>
      </c>
      <c r="AV30" s="5">
        <v>827479.8</v>
      </c>
      <c r="AW30" s="101">
        <v>1076.4000000000001</v>
      </c>
      <c r="AX30" s="102"/>
      <c r="AY30" s="104">
        <v>107.9</v>
      </c>
      <c r="AZ30" s="159">
        <v>894012.1</v>
      </c>
      <c r="BA30" s="5">
        <v>892850.7</v>
      </c>
      <c r="BB30" s="5">
        <v>1161.4000000000001</v>
      </c>
      <c r="BC30" s="39"/>
    </row>
    <row r="31" spans="1:55" x14ac:dyDescent="0.2">
      <c r="A31" s="78" t="s">
        <v>28</v>
      </c>
      <c r="B31" s="7">
        <v>955880.4</v>
      </c>
      <c r="C31" s="7">
        <v>954639.09</v>
      </c>
      <c r="D31" s="6">
        <v>1241.31</v>
      </c>
      <c r="E31" s="37">
        <v>27179</v>
      </c>
      <c r="F31" s="37">
        <v>928701.4</v>
      </c>
      <c r="G31" s="40">
        <v>927460.09</v>
      </c>
      <c r="H31" s="93">
        <v>1241.31</v>
      </c>
      <c r="I31" s="99"/>
      <c r="J31" s="37">
        <v>287341.7</v>
      </c>
      <c r="K31" s="7">
        <v>286791.40000000002</v>
      </c>
      <c r="L31" s="6">
        <v>550.29999999999995</v>
      </c>
      <c r="M31" s="37">
        <v>6579.4</v>
      </c>
      <c r="N31" s="44">
        <v>49543</v>
      </c>
      <c r="O31" s="37">
        <v>330305.3</v>
      </c>
      <c r="P31" s="40">
        <v>329755</v>
      </c>
      <c r="Q31" s="93">
        <v>550.29999999999995</v>
      </c>
      <c r="R31" s="99"/>
      <c r="S31" s="37">
        <v>362625.48</v>
      </c>
      <c r="T31" s="7">
        <v>361790.47</v>
      </c>
      <c r="U31" s="7">
        <v>835.01</v>
      </c>
      <c r="V31" s="6">
        <v>10384.299999999999</v>
      </c>
      <c r="W31" s="6">
        <v>45264</v>
      </c>
      <c r="X31" s="37">
        <v>397505.18</v>
      </c>
      <c r="Y31" s="37">
        <v>396670.17</v>
      </c>
      <c r="Z31" s="40">
        <v>835.01</v>
      </c>
      <c r="AA31" s="108"/>
      <c r="AB31" s="37">
        <v>126.2</v>
      </c>
      <c r="AC31" s="45">
        <v>120.3</v>
      </c>
      <c r="AD31" s="37">
        <v>120.3</v>
      </c>
      <c r="AE31" s="38">
        <v>151.69999999999999</v>
      </c>
      <c r="AF31" s="37">
        <v>1117617.6000000001</v>
      </c>
      <c r="AG31" s="37">
        <v>1115734.5</v>
      </c>
      <c r="AH31" s="96">
        <v>1883.1</v>
      </c>
      <c r="AI31" s="99"/>
      <c r="AJ31" s="97">
        <v>0</v>
      </c>
      <c r="AK31" s="159">
        <v>1117617.6000000001</v>
      </c>
      <c r="AL31" s="40">
        <v>1115734.5</v>
      </c>
      <c r="AM31" s="96">
        <v>1883.1</v>
      </c>
      <c r="AN31" s="99"/>
      <c r="AO31" s="97">
        <v>106.6</v>
      </c>
      <c r="AP31" s="159">
        <v>1191380.3999999999</v>
      </c>
      <c r="AQ31" s="46">
        <v>1189373</v>
      </c>
      <c r="AR31" s="101">
        <v>2007.4</v>
      </c>
      <c r="AS31" s="102"/>
      <c r="AT31" s="97">
        <v>106.9</v>
      </c>
      <c r="AU31" s="159">
        <v>1273585.5999999999</v>
      </c>
      <c r="AV31" s="5">
        <v>1271439.7</v>
      </c>
      <c r="AW31" s="101">
        <v>2145.9</v>
      </c>
      <c r="AX31" s="102"/>
      <c r="AY31" s="104">
        <v>107</v>
      </c>
      <c r="AZ31" s="159">
        <v>1362736.6</v>
      </c>
      <c r="BA31" s="5">
        <v>1360440.5</v>
      </c>
      <c r="BB31" s="5">
        <v>2296.1</v>
      </c>
      <c r="BC31" s="39"/>
    </row>
    <row r="32" spans="1:55" x14ac:dyDescent="0.2">
      <c r="A32" s="123" t="s">
        <v>671</v>
      </c>
      <c r="B32" s="7">
        <v>202350.15</v>
      </c>
      <c r="C32" s="7">
        <v>202311.84</v>
      </c>
      <c r="D32" s="6">
        <v>38.31</v>
      </c>
      <c r="E32" s="37">
        <v>942</v>
      </c>
      <c r="F32" s="37">
        <v>201408.15</v>
      </c>
      <c r="G32" s="40">
        <v>201369.84</v>
      </c>
      <c r="H32" s="93">
        <v>38.31</v>
      </c>
      <c r="I32" s="99"/>
      <c r="J32" s="37">
        <v>60374.3</v>
      </c>
      <c r="K32" s="7">
        <v>60374.3</v>
      </c>
      <c r="L32" s="6">
        <v>0</v>
      </c>
      <c r="M32" s="40">
        <v>288</v>
      </c>
      <c r="N32" s="44">
        <v>10759</v>
      </c>
      <c r="O32" s="37">
        <v>70845.3</v>
      </c>
      <c r="P32" s="40">
        <v>70845.3</v>
      </c>
      <c r="Q32" s="93">
        <v>0</v>
      </c>
      <c r="R32" s="99"/>
      <c r="S32" s="37">
        <v>74918.490000000005</v>
      </c>
      <c r="T32" s="7">
        <v>74902.710000000006</v>
      </c>
      <c r="U32" s="7">
        <v>15.780000000000001</v>
      </c>
      <c r="V32" s="7">
        <v>124.5</v>
      </c>
      <c r="W32" s="7">
        <v>12967</v>
      </c>
      <c r="X32" s="37">
        <v>87760.99</v>
      </c>
      <c r="Y32" s="37">
        <v>87745.21</v>
      </c>
      <c r="Z32" s="40">
        <v>15.780000000000001</v>
      </c>
      <c r="AA32" s="108"/>
      <c r="AB32" s="37">
        <v>124.1</v>
      </c>
      <c r="AC32" s="45">
        <v>123.9</v>
      </c>
      <c r="AD32" s="37">
        <v>123.9</v>
      </c>
      <c r="AE32" s="38">
        <v>0</v>
      </c>
      <c r="AF32" s="37">
        <v>249497.2</v>
      </c>
      <c r="AG32" s="37">
        <v>249497.2</v>
      </c>
      <c r="AH32" s="96">
        <v>0</v>
      </c>
      <c r="AI32" s="99"/>
      <c r="AJ32" s="98">
        <v>0</v>
      </c>
      <c r="AK32" s="159">
        <v>249497.2</v>
      </c>
      <c r="AL32" s="40">
        <v>249497.2</v>
      </c>
      <c r="AM32" s="96">
        <v>0</v>
      </c>
      <c r="AN32" s="99"/>
      <c r="AO32" s="97">
        <v>107.4</v>
      </c>
      <c r="AP32" s="159">
        <v>267960</v>
      </c>
      <c r="AQ32" s="46">
        <v>267960</v>
      </c>
      <c r="AR32" s="101">
        <v>0</v>
      </c>
      <c r="AS32" s="102"/>
      <c r="AT32" s="97">
        <v>107.6</v>
      </c>
      <c r="AU32" s="159">
        <v>288325</v>
      </c>
      <c r="AV32" s="5">
        <v>288325</v>
      </c>
      <c r="AW32" s="101">
        <v>0</v>
      </c>
      <c r="AX32" s="102"/>
      <c r="AY32" s="104">
        <v>107.6</v>
      </c>
      <c r="AZ32" s="159">
        <v>310237.7</v>
      </c>
      <c r="BA32" s="5">
        <v>310237.7</v>
      </c>
      <c r="BB32" s="5">
        <v>0</v>
      </c>
      <c r="BC32" s="39"/>
    </row>
    <row r="33" spans="1:55" x14ac:dyDescent="0.2">
      <c r="A33" s="78" t="s">
        <v>30</v>
      </c>
      <c r="B33" s="7">
        <v>181133.96000000002</v>
      </c>
      <c r="C33" s="7">
        <v>181029.98</v>
      </c>
      <c r="D33" s="6">
        <v>103.97999999999999</v>
      </c>
      <c r="E33" s="110">
        <v>6360</v>
      </c>
      <c r="F33" s="110">
        <v>174773.96000000002</v>
      </c>
      <c r="G33" s="40">
        <v>174669.98</v>
      </c>
      <c r="H33" s="93">
        <v>103.97999999999999</v>
      </c>
      <c r="I33" s="99"/>
      <c r="J33" s="110">
        <v>58510.9</v>
      </c>
      <c r="K33" s="7">
        <v>58406.89</v>
      </c>
      <c r="L33" s="6">
        <v>104.00999999999999</v>
      </c>
      <c r="M33" s="37">
        <v>6162.6</v>
      </c>
      <c r="N33" s="44">
        <v>6702</v>
      </c>
      <c r="O33" s="110">
        <v>59050.3</v>
      </c>
      <c r="P33" s="40">
        <v>58946.29</v>
      </c>
      <c r="Q33" s="93">
        <v>104.00999999999999</v>
      </c>
      <c r="R33" s="99"/>
      <c r="S33" s="110">
        <v>79491.08</v>
      </c>
      <c r="T33" s="7">
        <v>79491.08</v>
      </c>
      <c r="U33" s="7">
        <v>0</v>
      </c>
      <c r="V33" s="6">
        <v>16308.8</v>
      </c>
      <c r="W33" s="6">
        <v>6871</v>
      </c>
      <c r="X33" s="110">
        <v>70053.279999999999</v>
      </c>
      <c r="Y33" s="37">
        <v>70053.279999999999</v>
      </c>
      <c r="Z33" s="40">
        <v>0</v>
      </c>
      <c r="AA33" s="108"/>
      <c r="AB33" s="37">
        <v>135.9</v>
      </c>
      <c r="AC33" s="45">
        <v>118.6</v>
      </c>
      <c r="AD33" s="110">
        <v>118.8</v>
      </c>
      <c r="AE33" s="38">
        <v>0</v>
      </c>
      <c r="AF33" s="37">
        <v>207507.9</v>
      </c>
      <c r="AG33" s="37">
        <v>207507.9</v>
      </c>
      <c r="AH33" s="96">
        <v>0</v>
      </c>
      <c r="AI33" s="99"/>
      <c r="AJ33" s="97">
        <v>0</v>
      </c>
      <c r="AK33" s="159">
        <v>207507.9</v>
      </c>
      <c r="AL33" s="40">
        <v>207507.9</v>
      </c>
      <c r="AM33" s="96">
        <v>0</v>
      </c>
      <c r="AN33" s="99"/>
      <c r="AO33" s="97">
        <v>107.6</v>
      </c>
      <c r="AP33" s="159">
        <v>223278.5</v>
      </c>
      <c r="AQ33" s="46">
        <v>223278.5</v>
      </c>
      <c r="AR33" s="101">
        <v>0</v>
      </c>
      <c r="AS33" s="102"/>
      <c r="AT33" s="97">
        <v>107.9</v>
      </c>
      <c r="AU33" s="159">
        <v>240917.5</v>
      </c>
      <c r="AV33" s="5">
        <v>240917.5</v>
      </c>
      <c r="AW33" s="101">
        <v>0</v>
      </c>
      <c r="AX33" s="102"/>
      <c r="AY33" s="104">
        <v>107.9</v>
      </c>
      <c r="AZ33" s="159">
        <v>259950</v>
      </c>
      <c r="BA33" s="5">
        <v>259950</v>
      </c>
      <c r="BB33" s="5">
        <v>0</v>
      </c>
      <c r="BC33" s="39"/>
    </row>
    <row r="34" spans="1:55" x14ac:dyDescent="0.2">
      <c r="A34" s="123" t="s">
        <v>672</v>
      </c>
      <c r="B34" s="7">
        <v>457075.99</v>
      </c>
      <c r="C34" s="7">
        <v>455595.70999999996</v>
      </c>
      <c r="D34" s="6">
        <v>1480.28</v>
      </c>
      <c r="E34" s="37">
        <v>54758.8</v>
      </c>
      <c r="F34" s="37">
        <v>402317.19</v>
      </c>
      <c r="G34" s="40">
        <v>400836.91</v>
      </c>
      <c r="H34" s="93">
        <v>1480.28</v>
      </c>
      <c r="I34" s="99"/>
      <c r="J34" s="37">
        <v>146075.79999999999</v>
      </c>
      <c r="K34" s="7">
        <v>145560.29999999999</v>
      </c>
      <c r="L34" s="6">
        <v>515.5</v>
      </c>
      <c r="M34" s="37">
        <v>28619.4</v>
      </c>
      <c r="N34" s="44">
        <v>21679</v>
      </c>
      <c r="O34" s="37">
        <v>139135.4</v>
      </c>
      <c r="P34" s="40">
        <v>138619.9</v>
      </c>
      <c r="Q34" s="93">
        <v>515.5</v>
      </c>
      <c r="R34" s="99"/>
      <c r="S34" s="37">
        <v>155255.04000000001</v>
      </c>
      <c r="T34" s="7">
        <v>154763.25</v>
      </c>
      <c r="U34" s="7">
        <v>491.78999999999996</v>
      </c>
      <c r="V34" s="6">
        <v>4043.3</v>
      </c>
      <c r="W34" s="6">
        <v>21049</v>
      </c>
      <c r="X34" s="37">
        <v>172260.74000000002</v>
      </c>
      <c r="Y34" s="37">
        <v>171768.95</v>
      </c>
      <c r="Z34" s="40">
        <v>491.78999999999996</v>
      </c>
      <c r="AA34" s="108"/>
      <c r="AB34" s="37">
        <v>106.3</v>
      </c>
      <c r="AC34" s="45">
        <v>123.8</v>
      </c>
      <c r="AD34" s="37">
        <v>123.9</v>
      </c>
      <c r="AE34" s="38">
        <v>95.4</v>
      </c>
      <c r="AF34" s="37">
        <v>498049.10000000003</v>
      </c>
      <c r="AG34" s="37">
        <v>496636.9</v>
      </c>
      <c r="AH34" s="96">
        <v>1412.2</v>
      </c>
      <c r="AI34" s="99"/>
      <c r="AJ34" s="98">
        <v>0</v>
      </c>
      <c r="AK34" s="159">
        <v>498049.10000000003</v>
      </c>
      <c r="AL34" s="40">
        <v>496636.9</v>
      </c>
      <c r="AM34" s="96">
        <v>1412.2</v>
      </c>
      <c r="AN34" s="99"/>
      <c r="AO34" s="97">
        <v>107.6</v>
      </c>
      <c r="AP34" s="159">
        <v>535900.80000000005</v>
      </c>
      <c r="AQ34" s="46">
        <v>534381.30000000005</v>
      </c>
      <c r="AR34" s="101">
        <v>1519.5</v>
      </c>
      <c r="AS34" s="102"/>
      <c r="AT34" s="97">
        <v>107.9</v>
      </c>
      <c r="AU34" s="159">
        <v>578236.9</v>
      </c>
      <c r="AV34" s="5">
        <v>576597.4</v>
      </c>
      <c r="AW34" s="101">
        <v>1639.5</v>
      </c>
      <c r="AX34" s="102"/>
      <c r="AY34" s="104">
        <v>107.9</v>
      </c>
      <c r="AZ34" s="159">
        <v>623917.6</v>
      </c>
      <c r="BA34" s="5">
        <v>622148.6</v>
      </c>
      <c r="BB34" s="5">
        <v>1769</v>
      </c>
      <c r="BC34" s="39"/>
    </row>
    <row r="35" spans="1:55" ht="13.5" customHeight="1" x14ac:dyDescent="0.2">
      <c r="A35" s="78" t="s">
        <v>32</v>
      </c>
      <c r="B35" s="7">
        <v>787788.68</v>
      </c>
      <c r="C35" s="7">
        <v>784630.63</v>
      </c>
      <c r="D35" s="6">
        <v>3158.05</v>
      </c>
      <c r="E35" s="37">
        <v>8005.9</v>
      </c>
      <c r="F35" s="37">
        <v>779782.78</v>
      </c>
      <c r="G35" s="40">
        <v>776624.73</v>
      </c>
      <c r="H35" s="93">
        <v>3158.05</v>
      </c>
      <c r="I35" s="99"/>
      <c r="J35" s="37">
        <v>245970.5</v>
      </c>
      <c r="K35" s="7">
        <v>244428.31</v>
      </c>
      <c r="L35" s="6">
        <v>1542.19</v>
      </c>
      <c r="M35" s="37">
        <v>2734.2</v>
      </c>
      <c r="N35" s="44">
        <v>30183</v>
      </c>
      <c r="O35" s="37">
        <v>273419.3</v>
      </c>
      <c r="P35" s="40">
        <v>271877.11</v>
      </c>
      <c r="Q35" s="93">
        <v>1542.19</v>
      </c>
      <c r="R35" s="99"/>
      <c r="S35" s="37">
        <v>297566.01</v>
      </c>
      <c r="T35" s="7">
        <v>295600.87</v>
      </c>
      <c r="U35" s="7">
        <v>1965.14</v>
      </c>
      <c r="V35" s="7">
        <v>2571.4</v>
      </c>
      <c r="W35" s="7">
        <v>29274</v>
      </c>
      <c r="X35" s="37">
        <v>324268.61</v>
      </c>
      <c r="Y35" s="37">
        <v>322303.46999999997</v>
      </c>
      <c r="Z35" s="40">
        <v>1965.14</v>
      </c>
      <c r="AA35" s="108"/>
      <c r="AB35" s="37">
        <v>121</v>
      </c>
      <c r="AC35" s="45">
        <v>118.6</v>
      </c>
      <c r="AD35" s="37">
        <v>118.5</v>
      </c>
      <c r="AE35" s="38">
        <v>127.4</v>
      </c>
      <c r="AF35" s="37">
        <v>924323.70000000007</v>
      </c>
      <c r="AG35" s="37">
        <v>920300.3</v>
      </c>
      <c r="AH35" s="96">
        <v>4023.4</v>
      </c>
      <c r="AI35" s="99"/>
      <c r="AJ35" s="97">
        <v>0</v>
      </c>
      <c r="AK35" s="159">
        <v>924323.70000000007</v>
      </c>
      <c r="AL35" s="40">
        <v>920300.3</v>
      </c>
      <c r="AM35" s="96">
        <v>4023.4</v>
      </c>
      <c r="AN35" s="99"/>
      <c r="AO35" s="97">
        <v>107.6</v>
      </c>
      <c r="AP35" s="159">
        <v>994572.29999999993</v>
      </c>
      <c r="AQ35" s="46">
        <v>990243.1</v>
      </c>
      <c r="AR35" s="101">
        <v>4329.2</v>
      </c>
      <c r="AS35" s="102"/>
      <c r="AT35" s="97">
        <v>107.6</v>
      </c>
      <c r="AU35" s="159">
        <v>1070159.8</v>
      </c>
      <c r="AV35" s="5">
        <v>1065501.6000000001</v>
      </c>
      <c r="AW35" s="101">
        <v>4658.2</v>
      </c>
      <c r="AX35" s="102"/>
      <c r="AY35" s="104">
        <v>107.9</v>
      </c>
      <c r="AZ35" s="159">
        <v>1154702.3999999999</v>
      </c>
      <c r="BA35" s="5">
        <v>1149676.2</v>
      </c>
      <c r="BB35" s="5">
        <v>5026.2</v>
      </c>
      <c r="BC35" s="39"/>
    </row>
    <row r="36" spans="1:55" x14ac:dyDescent="0.2">
      <c r="A36" s="78" t="s">
        <v>33</v>
      </c>
      <c r="B36" s="7">
        <v>220802.38</v>
      </c>
      <c r="C36" s="7">
        <v>220789.61000000002</v>
      </c>
      <c r="D36" s="6">
        <v>12.77</v>
      </c>
      <c r="E36" s="40">
        <v>1446.4</v>
      </c>
      <c r="F36" s="40">
        <v>219355.98</v>
      </c>
      <c r="G36" s="40">
        <v>219343.21000000002</v>
      </c>
      <c r="H36" s="93">
        <v>12.77</v>
      </c>
      <c r="I36" s="99"/>
      <c r="J36" s="40">
        <v>67233.2</v>
      </c>
      <c r="K36" s="7">
        <v>67233.2</v>
      </c>
      <c r="L36" s="6">
        <v>0</v>
      </c>
      <c r="M36" s="40">
        <v>1443.4</v>
      </c>
      <c r="N36" s="44">
        <v>10434</v>
      </c>
      <c r="O36" s="40">
        <v>76223.8</v>
      </c>
      <c r="P36" s="40">
        <v>76223.8</v>
      </c>
      <c r="Q36" s="93">
        <v>0</v>
      </c>
      <c r="R36" s="99"/>
      <c r="S36" s="40">
        <v>77475.09</v>
      </c>
      <c r="T36" s="7">
        <v>77467.209999999992</v>
      </c>
      <c r="U36" s="7">
        <v>7.879999999999999</v>
      </c>
      <c r="V36" s="6">
        <v>43.2</v>
      </c>
      <c r="W36" s="6">
        <v>9519</v>
      </c>
      <c r="X36" s="40">
        <v>86950.89</v>
      </c>
      <c r="Y36" s="37">
        <v>86943.01</v>
      </c>
      <c r="Z36" s="40">
        <v>7.879999999999999</v>
      </c>
      <c r="AA36" s="108"/>
      <c r="AB36" s="37">
        <v>115.2</v>
      </c>
      <c r="AC36" s="45">
        <v>114.1</v>
      </c>
      <c r="AD36" s="40">
        <v>114.1</v>
      </c>
      <c r="AE36" s="38">
        <v>0</v>
      </c>
      <c r="AF36" s="37">
        <v>250270.6</v>
      </c>
      <c r="AG36" s="37">
        <v>250270.6</v>
      </c>
      <c r="AH36" s="96">
        <v>0</v>
      </c>
      <c r="AI36" s="99"/>
      <c r="AJ36" s="98">
        <v>18377.8</v>
      </c>
      <c r="AK36" s="159">
        <v>231892.80000000002</v>
      </c>
      <c r="AL36" s="40">
        <v>231892.80000000002</v>
      </c>
      <c r="AM36" s="96">
        <v>0</v>
      </c>
      <c r="AN36" s="99"/>
      <c r="AO36" s="97">
        <v>106.8</v>
      </c>
      <c r="AP36" s="159">
        <v>247661.5</v>
      </c>
      <c r="AQ36" s="46">
        <v>247661.5</v>
      </c>
      <c r="AR36" s="101">
        <v>0</v>
      </c>
      <c r="AS36" s="102"/>
      <c r="AT36" s="97">
        <v>107.1</v>
      </c>
      <c r="AU36" s="159">
        <v>265245.5</v>
      </c>
      <c r="AV36" s="5">
        <v>265245.5</v>
      </c>
      <c r="AW36" s="101">
        <v>0</v>
      </c>
      <c r="AX36" s="102"/>
      <c r="AY36" s="104">
        <v>107.2</v>
      </c>
      <c r="AZ36" s="159">
        <v>284343.2</v>
      </c>
      <c r="BA36" s="5">
        <v>284343.2</v>
      </c>
      <c r="BB36" s="5">
        <v>0</v>
      </c>
      <c r="BC36" s="39"/>
    </row>
    <row r="37" spans="1:55" x14ac:dyDescent="0.2">
      <c r="A37" s="78" t="s">
        <v>155</v>
      </c>
      <c r="B37" s="7">
        <v>356261.29000000004</v>
      </c>
      <c r="C37" s="7">
        <v>356166.59</v>
      </c>
      <c r="D37" s="6">
        <v>94.7</v>
      </c>
      <c r="E37" s="37">
        <v>2205</v>
      </c>
      <c r="F37" s="37">
        <v>354056.29000000004</v>
      </c>
      <c r="G37" s="40">
        <v>353961.59</v>
      </c>
      <c r="H37" s="93">
        <v>94.7</v>
      </c>
      <c r="I37" s="99"/>
      <c r="J37" s="37">
        <v>106497.8</v>
      </c>
      <c r="K37" s="7">
        <v>106533.96</v>
      </c>
      <c r="L37" s="6">
        <v>-36.159999999999997</v>
      </c>
      <c r="M37" s="37">
        <v>160</v>
      </c>
      <c r="N37" s="44">
        <v>17427</v>
      </c>
      <c r="O37" s="37">
        <v>123764.8</v>
      </c>
      <c r="P37" s="40">
        <v>123800.96000000001</v>
      </c>
      <c r="Q37" s="93">
        <v>-36.159999999999997</v>
      </c>
      <c r="R37" s="99"/>
      <c r="S37" s="37">
        <v>133130.34</v>
      </c>
      <c r="T37" s="7">
        <v>133027.6</v>
      </c>
      <c r="U37" s="7">
        <v>102.74000000000001</v>
      </c>
      <c r="V37" s="6">
        <v>852</v>
      </c>
      <c r="W37" s="6">
        <v>16084</v>
      </c>
      <c r="X37" s="37">
        <v>148362.34</v>
      </c>
      <c r="Y37" s="37">
        <v>148259.6</v>
      </c>
      <c r="Z37" s="40">
        <v>102.74000000000001</v>
      </c>
      <c r="AA37" s="108"/>
      <c r="AB37" s="37">
        <v>125</v>
      </c>
      <c r="AC37" s="45">
        <v>119.9</v>
      </c>
      <c r="AD37" s="37">
        <v>119.8</v>
      </c>
      <c r="AE37" s="38">
        <v>0</v>
      </c>
      <c r="AF37" s="37">
        <v>424046</v>
      </c>
      <c r="AG37" s="37">
        <v>424046</v>
      </c>
      <c r="AH37" s="96">
        <v>0</v>
      </c>
      <c r="AI37" s="99"/>
      <c r="AJ37" s="97">
        <v>8434.9340300000003</v>
      </c>
      <c r="AK37" s="159">
        <v>415611.06597</v>
      </c>
      <c r="AL37" s="40">
        <v>415611.06597</v>
      </c>
      <c r="AM37" s="96">
        <v>0</v>
      </c>
      <c r="AN37" s="99"/>
      <c r="AO37" s="97">
        <v>106.1</v>
      </c>
      <c r="AP37" s="159">
        <v>440963.3</v>
      </c>
      <c r="AQ37" s="46">
        <v>440963.3</v>
      </c>
      <c r="AR37" s="101">
        <v>0</v>
      </c>
      <c r="AS37" s="102"/>
      <c r="AT37" s="97">
        <v>103.7</v>
      </c>
      <c r="AU37" s="159">
        <v>457278.9</v>
      </c>
      <c r="AV37" s="5">
        <v>457278.9</v>
      </c>
      <c r="AW37" s="101">
        <v>0</v>
      </c>
      <c r="AX37" s="102"/>
      <c r="AY37" s="104">
        <v>103.7</v>
      </c>
      <c r="AZ37" s="159">
        <v>474198.2</v>
      </c>
      <c r="BA37" s="5">
        <v>474198.2</v>
      </c>
      <c r="BB37" s="5">
        <v>0</v>
      </c>
      <c r="BC37" s="39"/>
    </row>
    <row r="38" spans="1:55" s="151" customFormat="1" x14ac:dyDescent="0.2">
      <c r="A38" s="141" t="s">
        <v>673</v>
      </c>
      <c r="B38" s="142">
        <v>22641063.709999997</v>
      </c>
      <c r="C38" s="142">
        <v>22573415.710000001</v>
      </c>
      <c r="D38" s="142">
        <v>67648.000000000015</v>
      </c>
      <c r="E38" s="142">
        <v>1875169.1</v>
      </c>
      <c r="F38" s="142">
        <v>20765894.609999999</v>
      </c>
      <c r="G38" s="142">
        <v>20698246.609999996</v>
      </c>
      <c r="H38" s="143">
        <v>67648.000000000015</v>
      </c>
      <c r="I38" s="144"/>
      <c r="J38" s="142">
        <v>6718320.3999999994</v>
      </c>
      <c r="K38" s="142">
        <v>6687059.1199999992</v>
      </c>
      <c r="L38" s="142">
        <v>31261.279999999999</v>
      </c>
      <c r="M38" s="142">
        <v>427787.20000000013</v>
      </c>
      <c r="N38" s="142">
        <v>1270134</v>
      </c>
      <c r="O38" s="142">
        <v>7560667.1999999993</v>
      </c>
      <c r="P38" s="142">
        <v>7529405.9200000009</v>
      </c>
      <c r="Q38" s="143">
        <v>31261.279999999999</v>
      </c>
      <c r="R38" s="219"/>
      <c r="S38" s="142">
        <v>8225465.7099999981</v>
      </c>
      <c r="T38" s="145">
        <v>8176749.7200000007</v>
      </c>
      <c r="U38" s="142">
        <v>48715.99</v>
      </c>
      <c r="V38" s="142">
        <v>387694.19999999995</v>
      </c>
      <c r="W38" s="142">
        <v>1277102</v>
      </c>
      <c r="X38" s="142">
        <v>9114873.5099999998</v>
      </c>
      <c r="Y38" s="142">
        <v>9066157.5200000014</v>
      </c>
      <c r="Z38" s="142">
        <v>48715.99</v>
      </c>
      <c r="AA38" s="228">
        <v>0</v>
      </c>
      <c r="AB38" s="143"/>
      <c r="AC38" s="145"/>
      <c r="AD38" s="142"/>
      <c r="AE38" s="146"/>
      <c r="AF38" s="142">
        <v>25036541.199999999</v>
      </c>
      <c r="AG38" s="147">
        <v>24931779.600000001</v>
      </c>
      <c r="AH38" s="148">
        <v>104761.60000000001</v>
      </c>
      <c r="AI38" s="221"/>
      <c r="AJ38" s="149">
        <v>39686.334029999998</v>
      </c>
      <c r="AK38" s="149">
        <v>24996854.865970001</v>
      </c>
      <c r="AL38" s="147">
        <v>24892093.265969999</v>
      </c>
      <c r="AM38" s="147">
        <v>104761.60000000001</v>
      </c>
      <c r="AN38" s="221"/>
      <c r="AO38" s="149">
        <v>0</v>
      </c>
      <c r="AP38" s="149">
        <v>26824326.899999999</v>
      </c>
      <c r="AQ38" s="142">
        <v>26711158.400000002</v>
      </c>
      <c r="AR38" s="143">
        <v>113168.50000000001</v>
      </c>
      <c r="AS38" s="219"/>
      <c r="AT38" s="149">
        <v>0</v>
      </c>
      <c r="AU38" s="149">
        <v>28856033.299999997</v>
      </c>
      <c r="AV38" s="147">
        <v>28732211.200000003</v>
      </c>
      <c r="AW38" s="143">
        <v>123822.09999999998</v>
      </c>
      <c r="AX38" s="219"/>
      <c r="AY38" s="149">
        <v>0</v>
      </c>
      <c r="AZ38" s="149">
        <v>31028726.999999996</v>
      </c>
      <c r="BA38" s="147">
        <v>30894578.399999999</v>
      </c>
      <c r="BB38" s="142">
        <v>134148.6</v>
      </c>
      <c r="BC38" s="150"/>
    </row>
    <row r="39" spans="1:55" x14ac:dyDescent="0.2">
      <c r="A39" s="78" t="s">
        <v>653</v>
      </c>
      <c r="B39" s="7">
        <v>2714123.29</v>
      </c>
      <c r="C39" s="7">
        <v>2708572.27</v>
      </c>
      <c r="D39" s="6">
        <v>5551.02</v>
      </c>
      <c r="E39" s="5">
        <v>227045.9</v>
      </c>
      <c r="F39" s="5">
        <v>2487077.39</v>
      </c>
      <c r="G39" s="40">
        <v>2481526.37</v>
      </c>
      <c r="H39" s="93">
        <v>5551.02</v>
      </c>
      <c r="I39" s="99"/>
      <c r="J39" s="5">
        <v>768160.5</v>
      </c>
      <c r="K39" s="6">
        <v>765381.82</v>
      </c>
      <c r="L39" s="6">
        <v>2778.68</v>
      </c>
      <c r="M39" s="5">
        <v>73648</v>
      </c>
      <c r="N39" s="120">
        <v>226802</v>
      </c>
      <c r="O39" s="5">
        <v>921314.5</v>
      </c>
      <c r="P39" s="40">
        <v>918535.82</v>
      </c>
      <c r="Q39" s="93">
        <v>2778.68</v>
      </c>
      <c r="R39" s="99"/>
      <c r="S39" s="5">
        <v>909612.26</v>
      </c>
      <c r="T39" s="7">
        <v>905555.8</v>
      </c>
      <c r="U39" s="6">
        <v>4056.46</v>
      </c>
      <c r="V39" s="6">
        <v>70462.899999999994</v>
      </c>
      <c r="W39" s="6">
        <v>229384</v>
      </c>
      <c r="X39" s="5">
        <v>1068533.3599999999</v>
      </c>
      <c r="Y39" s="37">
        <v>1064476.8999999999</v>
      </c>
      <c r="Z39" s="37">
        <v>4056.46</v>
      </c>
      <c r="AA39" s="108"/>
      <c r="AB39" s="37">
        <v>118.4</v>
      </c>
      <c r="AC39" s="45">
        <v>116</v>
      </c>
      <c r="AD39" s="5">
        <v>115.9</v>
      </c>
      <c r="AE39" s="38">
        <v>146</v>
      </c>
      <c r="AF39" s="37">
        <v>2884193.6</v>
      </c>
      <c r="AG39" s="37">
        <v>2876089.1</v>
      </c>
      <c r="AH39" s="96">
        <v>8104.5</v>
      </c>
      <c r="AI39" s="99"/>
      <c r="AJ39" s="97">
        <v>0</v>
      </c>
      <c r="AK39" s="159">
        <v>2884193.6</v>
      </c>
      <c r="AL39" s="40">
        <v>2876089.1</v>
      </c>
      <c r="AM39" s="96">
        <v>8104.5</v>
      </c>
      <c r="AN39" s="99"/>
      <c r="AO39" s="97">
        <v>107.6</v>
      </c>
      <c r="AP39" s="159">
        <v>3103392.3</v>
      </c>
      <c r="AQ39" s="46">
        <v>3094671.9</v>
      </c>
      <c r="AR39" s="101">
        <v>8720.4</v>
      </c>
      <c r="AS39" s="102"/>
      <c r="AT39" s="97">
        <v>107.9</v>
      </c>
      <c r="AU39" s="159">
        <v>3348560.3</v>
      </c>
      <c r="AV39" s="5">
        <v>3339151</v>
      </c>
      <c r="AW39" s="101">
        <v>9409.2999999999993</v>
      </c>
      <c r="AX39" s="102"/>
      <c r="AY39" s="104">
        <v>107.9</v>
      </c>
      <c r="AZ39" s="159">
        <v>3613096.5</v>
      </c>
      <c r="BA39" s="5">
        <v>3602943.9</v>
      </c>
      <c r="BB39" s="5">
        <v>10152.6</v>
      </c>
      <c r="BC39" s="39"/>
    </row>
    <row r="40" spans="1:55" x14ac:dyDescent="0.2">
      <c r="A40" s="78" t="s">
        <v>37</v>
      </c>
      <c r="B40" s="7">
        <v>1722711.05</v>
      </c>
      <c r="C40" s="7">
        <v>1717118.1400000001</v>
      </c>
      <c r="D40" s="6">
        <v>5592.91</v>
      </c>
      <c r="E40" s="5">
        <v>45865.599999999999</v>
      </c>
      <c r="F40" s="5">
        <v>1676845.45</v>
      </c>
      <c r="G40" s="40">
        <v>1671252.54</v>
      </c>
      <c r="H40" s="93">
        <v>5592.91</v>
      </c>
      <c r="I40" s="99"/>
      <c r="J40" s="5">
        <v>509978.1</v>
      </c>
      <c r="K40" s="6">
        <v>506028.42</v>
      </c>
      <c r="L40" s="6">
        <v>3949.6800000000003</v>
      </c>
      <c r="M40" s="5">
        <v>514</v>
      </c>
      <c r="N40" s="120">
        <v>117312</v>
      </c>
      <c r="O40" s="5">
        <v>626776.1</v>
      </c>
      <c r="P40" s="40">
        <v>622826.41999999993</v>
      </c>
      <c r="Q40" s="93">
        <v>3949.6800000000003</v>
      </c>
      <c r="R40" s="99"/>
      <c r="S40" s="5">
        <v>629950.75</v>
      </c>
      <c r="T40" s="7">
        <v>628868.28</v>
      </c>
      <c r="U40" s="6">
        <v>1082.47</v>
      </c>
      <c r="V40" s="6">
        <v>11106</v>
      </c>
      <c r="W40" s="6">
        <v>122383</v>
      </c>
      <c r="X40" s="5">
        <v>741227.75</v>
      </c>
      <c r="Y40" s="37">
        <v>740145.28</v>
      </c>
      <c r="Z40" s="37">
        <v>1082.47</v>
      </c>
      <c r="AA40" s="108"/>
      <c r="AB40" s="37">
        <v>123.5</v>
      </c>
      <c r="AC40" s="45">
        <v>118.3</v>
      </c>
      <c r="AD40" s="5">
        <v>118.8</v>
      </c>
      <c r="AE40" s="38">
        <v>27.4</v>
      </c>
      <c r="AF40" s="37">
        <v>1986980.5</v>
      </c>
      <c r="AG40" s="37">
        <v>1985448</v>
      </c>
      <c r="AH40" s="96">
        <v>1532.5</v>
      </c>
      <c r="AI40" s="99"/>
      <c r="AJ40" s="97">
        <v>0</v>
      </c>
      <c r="AK40" s="159">
        <v>1986980.5</v>
      </c>
      <c r="AL40" s="40">
        <v>1985448</v>
      </c>
      <c r="AM40" s="96">
        <v>1532.5</v>
      </c>
      <c r="AN40" s="99"/>
      <c r="AO40" s="97">
        <v>107.6</v>
      </c>
      <c r="AP40" s="159">
        <v>2137991</v>
      </c>
      <c r="AQ40" s="46">
        <v>2136342</v>
      </c>
      <c r="AR40" s="101">
        <v>1649</v>
      </c>
      <c r="AS40" s="102"/>
      <c r="AT40" s="97">
        <v>107.9</v>
      </c>
      <c r="AU40" s="159">
        <v>2306892.2999999998</v>
      </c>
      <c r="AV40" s="5">
        <v>2305113</v>
      </c>
      <c r="AW40" s="101">
        <v>1779.3</v>
      </c>
      <c r="AX40" s="102"/>
      <c r="AY40" s="104">
        <v>107.9</v>
      </c>
      <c r="AZ40" s="159">
        <v>2489136.7999999998</v>
      </c>
      <c r="BA40" s="5">
        <v>2487216.9</v>
      </c>
      <c r="BB40" s="5">
        <v>1919.9</v>
      </c>
      <c r="BC40" s="39"/>
    </row>
    <row r="41" spans="1:55" x14ac:dyDescent="0.2">
      <c r="A41" s="78" t="s">
        <v>656</v>
      </c>
      <c r="B41" s="7">
        <v>2030782.56</v>
      </c>
      <c r="C41" s="7">
        <v>2026837.85</v>
      </c>
      <c r="D41" s="7">
        <v>3944.71</v>
      </c>
      <c r="E41" s="46">
        <v>368474</v>
      </c>
      <c r="F41" s="46">
        <v>1662308.56</v>
      </c>
      <c r="G41" s="40">
        <v>1658363.85</v>
      </c>
      <c r="H41" s="93">
        <v>3944.71</v>
      </c>
      <c r="I41" s="99"/>
      <c r="J41" s="46">
        <v>600495.80000000005</v>
      </c>
      <c r="K41" s="6">
        <v>599527.15</v>
      </c>
      <c r="L41" s="6">
        <v>968.65000000000009</v>
      </c>
      <c r="M41" s="5">
        <v>65605</v>
      </c>
      <c r="N41" s="44">
        <v>144944</v>
      </c>
      <c r="O41" s="46">
        <v>679834.8</v>
      </c>
      <c r="P41" s="40">
        <v>678866.15</v>
      </c>
      <c r="Q41" s="93">
        <v>968.65000000000009</v>
      </c>
      <c r="R41" s="99"/>
      <c r="S41" s="46">
        <v>657569.93000000005</v>
      </c>
      <c r="T41" s="7">
        <v>654612.77</v>
      </c>
      <c r="U41" s="6">
        <v>2957.16</v>
      </c>
      <c r="V41" s="6">
        <v>45518</v>
      </c>
      <c r="W41" s="6">
        <v>140881</v>
      </c>
      <c r="X41" s="46">
        <v>752932.93</v>
      </c>
      <c r="Y41" s="40">
        <v>749975.77</v>
      </c>
      <c r="Z41" s="37">
        <v>2957.16</v>
      </c>
      <c r="AA41" s="108"/>
      <c r="AB41" s="40">
        <v>109.5</v>
      </c>
      <c r="AC41" s="45">
        <v>110.8</v>
      </c>
      <c r="AD41" s="46">
        <v>110.5</v>
      </c>
      <c r="AE41" s="38">
        <v>305.3</v>
      </c>
      <c r="AF41" s="37">
        <v>1844535.3</v>
      </c>
      <c r="AG41" s="37">
        <v>1832492.1</v>
      </c>
      <c r="AH41" s="96">
        <v>12043.2</v>
      </c>
      <c r="AI41" s="99"/>
      <c r="AJ41" s="97">
        <v>-388843.6</v>
      </c>
      <c r="AK41" s="159">
        <v>2233378.9000000004</v>
      </c>
      <c r="AL41" s="40">
        <v>2221335.7000000002</v>
      </c>
      <c r="AM41" s="96">
        <v>12043.2</v>
      </c>
      <c r="AN41" s="99"/>
      <c r="AO41" s="97">
        <v>107.6</v>
      </c>
      <c r="AP41" s="159">
        <v>2403115.7000000002</v>
      </c>
      <c r="AQ41" s="46">
        <v>2390157.2000000002</v>
      </c>
      <c r="AR41" s="101">
        <v>12958.5</v>
      </c>
      <c r="AS41" s="102"/>
      <c r="AT41" s="97">
        <v>107.9</v>
      </c>
      <c r="AU41" s="159">
        <v>2592961.8000000003</v>
      </c>
      <c r="AV41" s="5">
        <v>2578979.6</v>
      </c>
      <c r="AW41" s="101">
        <v>13982.2</v>
      </c>
      <c r="AX41" s="102"/>
      <c r="AY41" s="104">
        <v>107.9</v>
      </c>
      <c r="AZ41" s="159">
        <v>2797805.8</v>
      </c>
      <c r="BA41" s="5">
        <v>2782719</v>
      </c>
      <c r="BB41" s="5">
        <v>15086.8</v>
      </c>
      <c r="BC41" s="39"/>
    </row>
    <row r="42" spans="1:55" x14ac:dyDescent="0.2">
      <c r="A42" s="78" t="s">
        <v>39</v>
      </c>
      <c r="B42" s="7">
        <v>2132794.27</v>
      </c>
      <c r="C42" s="7">
        <v>2129229.1</v>
      </c>
      <c r="D42" s="6">
        <v>3565.17</v>
      </c>
      <c r="E42" s="5">
        <v>0</v>
      </c>
      <c r="F42" s="5">
        <v>2132794.27</v>
      </c>
      <c r="G42" s="40">
        <v>2129229.1</v>
      </c>
      <c r="H42" s="93">
        <v>3565.17</v>
      </c>
      <c r="I42" s="99"/>
      <c r="J42" s="5">
        <v>656231</v>
      </c>
      <c r="K42" s="6">
        <v>655214.05000000005</v>
      </c>
      <c r="L42" s="6">
        <v>1016.9499999999999</v>
      </c>
      <c r="M42" s="5">
        <v>0</v>
      </c>
      <c r="N42" s="120">
        <v>115555</v>
      </c>
      <c r="O42" s="5">
        <v>771786</v>
      </c>
      <c r="P42" s="40">
        <v>770769.05</v>
      </c>
      <c r="Q42" s="93">
        <v>1016.9499999999999</v>
      </c>
      <c r="R42" s="99"/>
      <c r="S42" s="5">
        <v>779558.33000000007</v>
      </c>
      <c r="T42" s="7">
        <v>777164.25000000012</v>
      </c>
      <c r="U42" s="6">
        <v>2394.08</v>
      </c>
      <c r="V42" s="6">
        <v>0</v>
      </c>
      <c r="W42" s="6">
        <v>116948</v>
      </c>
      <c r="X42" s="5">
        <v>896506.33000000007</v>
      </c>
      <c r="Y42" s="37">
        <v>894112.25000000012</v>
      </c>
      <c r="Z42" s="37">
        <v>2394.08</v>
      </c>
      <c r="AA42" s="108"/>
      <c r="AB42" s="37">
        <v>118.8</v>
      </c>
      <c r="AC42" s="45">
        <v>116.2</v>
      </c>
      <c r="AD42" s="5">
        <v>116</v>
      </c>
      <c r="AE42" s="38">
        <v>235.4</v>
      </c>
      <c r="AF42" s="37">
        <v>2478298.1999999997</v>
      </c>
      <c r="AG42" s="37">
        <v>2469905.7999999998</v>
      </c>
      <c r="AH42" s="96">
        <v>8392.4</v>
      </c>
      <c r="AI42" s="99"/>
      <c r="AJ42" s="97">
        <v>0</v>
      </c>
      <c r="AK42" s="159">
        <v>2478298.1999999997</v>
      </c>
      <c r="AL42" s="40">
        <v>2469905.7999999998</v>
      </c>
      <c r="AM42" s="96">
        <v>8392.4</v>
      </c>
      <c r="AN42" s="99"/>
      <c r="AO42" s="97">
        <v>111.4</v>
      </c>
      <c r="AP42" s="159">
        <v>2760824.2</v>
      </c>
      <c r="AQ42" s="46">
        <v>2751475.1</v>
      </c>
      <c r="AR42" s="101">
        <v>9349.1</v>
      </c>
      <c r="AS42" s="102"/>
      <c r="AT42" s="97">
        <v>109.1</v>
      </c>
      <c r="AU42" s="159">
        <v>3012059.1999999997</v>
      </c>
      <c r="AV42" s="5">
        <v>3001859.3</v>
      </c>
      <c r="AW42" s="101">
        <v>10199.9</v>
      </c>
      <c r="AX42" s="102"/>
      <c r="AY42" s="104">
        <v>109.1</v>
      </c>
      <c r="AZ42" s="159">
        <v>3286156.6</v>
      </c>
      <c r="BA42" s="5">
        <v>3275028.5</v>
      </c>
      <c r="BB42" s="5">
        <v>11128.1</v>
      </c>
      <c r="BC42" s="39"/>
    </row>
    <row r="43" spans="1:55" x14ac:dyDescent="0.2">
      <c r="A43" s="78" t="s">
        <v>40</v>
      </c>
      <c r="B43" s="7">
        <v>96869805.090000004</v>
      </c>
      <c r="C43" s="7">
        <v>95252053.5</v>
      </c>
      <c r="D43" s="7">
        <v>1617751.5899999999</v>
      </c>
      <c r="E43" s="46">
        <v>0</v>
      </c>
      <c r="F43" s="46">
        <v>96869805.090000004</v>
      </c>
      <c r="G43" s="40">
        <v>95252053.5</v>
      </c>
      <c r="H43" s="93">
        <v>1617751.5899999999</v>
      </c>
      <c r="I43" s="99"/>
      <c r="J43" s="46">
        <v>29637734.100000001</v>
      </c>
      <c r="K43" s="6">
        <v>29025169.59</v>
      </c>
      <c r="L43" s="6">
        <v>612564.51</v>
      </c>
      <c r="M43" s="5">
        <v>0</v>
      </c>
      <c r="N43" s="44">
        <v>6417081</v>
      </c>
      <c r="O43" s="46">
        <v>36054815.100000001</v>
      </c>
      <c r="P43" s="40">
        <v>35442250.590000004</v>
      </c>
      <c r="Q43" s="93">
        <v>612564.51</v>
      </c>
      <c r="R43" s="99"/>
      <c r="S43" s="46">
        <v>34591484.520000003</v>
      </c>
      <c r="T43" s="7">
        <v>33772335.660000004</v>
      </c>
      <c r="U43" s="6">
        <v>819148.8600000001</v>
      </c>
      <c r="V43" s="6">
        <v>0</v>
      </c>
      <c r="W43" s="6">
        <v>6512792</v>
      </c>
      <c r="X43" s="46">
        <v>41104276.520000003</v>
      </c>
      <c r="Y43" s="40">
        <v>40285127.660000004</v>
      </c>
      <c r="Z43" s="37">
        <v>819148.8600000001</v>
      </c>
      <c r="AA43" s="108"/>
      <c r="AB43" s="40">
        <v>116.7</v>
      </c>
      <c r="AC43" s="45">
        <v>114</v>
      </c>
      <c r="AD43" s="46">
        <v>113.7</v>
      </c>
      <c r="AE43" s="38">
        <v>133.69999999999999</v>
      </c>
      <c r="AF43" s="37">
        <v>110464518.7</v>
      </c>
      <c r="AG43" s="37">
        <v>108301584.8</v>
      </c>
      <c r="AH43" s="96">
        <v>2162933.9</v>
      </c>
      <c r="AI43" s="99"/>
      <c r="AJ43" s="97">
        <v>-3353818</v>
      </c>
      <c r="AK43" s="159">
        <v>113818336.7</v>
      </c>
      <c r="AL43" s="40">
        <v>111655402.8</v>
      </c>
      <c r="AM43" s="96">
        <v>2162933.9</v>
      </c>
      <c r="AN43" s="99"/>
      <c r="AO43" s="97">
        <v>107.8</v>
      </c>
      <c r="AP43" s="159">
        <v>122696166.90000001</v>
      </c>
      <c r="AQ43" s="46">
        <v>120364524.2</v>
      </c>
      <c r="AR43" s="101">
        <v>2331642.7000000002</v>
      </c>
      <c r="AS43" s="102"/>
      <c r="AT43" s="97">
        <v>108</v>
      </c>
      <c r="AU43" s="159">
        <v>132511860.19999999</v>
      </c>
      <c r="AV43" s="5">
        <v>129993686.09999999</v>
      </c>
      <c r="AW43" s="101">
        <v>2518174.1</v>
      </c>
      <c r="AX43" s="102"/>
      <c r="AY43" s="104">
        <v>108</v>
      </c>
      <c r="AZ43" s="159">
        <v>143112809</v>
      </c>
      <c r="BA43" s="5">
        <v>140393181</v>
      </c>
      <c r="BB43" s="5">
        <v>2719628</v>
      </c>
      <c r="BC43" s="39"/>
    </row>
    <row r="44" spans="1:55" s="151" customFormat="1" x14ac:dyDescent="0.2">
      <c r="A44" s="141" t="s">
        <v>41</v>
      </c>
      <c r="B44" s="142">
        <v>105470216.26000001</v>
      </c>
      <c r="C44" s="142">
        <v>103833810.86</v>
      </c>
      <c r="D44" s="142">
        <v>1636405.4</v>
      </c>
      <c r="E44" s="142">
        <v>641385.5</v>
      </c>
      <c r="F44" s="142">
        <v>104828830.76000001</v>
      </c>
      <c r="G44" s="142">
        <v>103192425.36</v>
      </c>
      <c r="H44" s="143">
        <v>1636405.4</v>
      </c>
      <c r="I44" s="144"/>
      <c r="J44" s="142">
        <v>32172599.5</v>
      </c>
      <c r="K44" s="142">
        <v>31551321.030000001</v>
      </c>
      <c r="L44" s="142">
        <v>621278.47</v>
      </c>
      <c r="M44" s="142">
        <v>139767</v>
      </c>
      <c r="N44" s="142">
        <v>7021694</v>
      </c>
      <c r="O44" s="142">
        <v>39054526.5</v>
      </c>
      <c r="P44" s="142">
        <v>38433248.030000001</v>
      </c>
      <c r="Q44" s="143">
        <v>621278.47</v>
      </c>
      <c r="R44" s="219"/>
      <c r="S44" s="142">
        <v>37568175.790000007</v>
      </c>
      <c r="T44" s="145">
        <v>36738536.760000005</v>
      </c>
      <c r="U44" s="142">
        <v>829639.03000000014</v>
      </c>
      <c r="V44" s="142">
        <v>127086.9</v>
      </c>
      <c r="W44" s="142">
        <v>7122388</v>
      </c>
      <c r="X44" s="142">
        <v>44563476.890000001</v>
      </c>
      <c r="Y44" s="142">
        <v>43733837.860000007</v>
      </c>
      <c r="Z44" s="142">
        <v>829639.03000000014</v>
      </c>
      <c r="AA44" s="228"/>
      <c r="AB44" s="143"/>
      <c r="AC44" s="152"/>
      <c r="AD44" s="142"/>
      <c r="AE44" s="146"/>
      <c r="AF44" s="147">
        <v>119658526.3</v>
      </c>
      <c r="AG44" s="147">
        <v>117465519.8</v>
      </c>
      <c r="AH44" s="148">
        <v>2193006.5</v>
      </c>
      <c r="AI44" s="221"/>
      <c r="AJ44" s="145">
        <v>-3742661.6</v>
      </c>
      <c r="AK44" s="142">
        <v>123401187.90000001</v>
      </c>
      <c r="AL44" s="147">
        <v>121208181.39999999</v>
      </c>
      <c r="AM44" s="148">
        <v>2193006.5</v>
      </c>
      <c r="AN44" s="221"/>
      <c r="AO44" s="145">
        <v>0</v>
      </c>
      <c r="AP44" s="142">
        <v>133101490.10000001</v>
      </c>
      <c r="AQ44" s="142">
        <v>130737170.40000001</v>
      </c>
      <c r="AR44" s="143">
        <v>2364319.7000000002</v>
      </c>
      <c r="AS44" s="219"/>
      <c r="AT44" s="145">
        <v>0</v>
      </c>
      <c r="AU44" s="142">
        <v>143772333.79999998</v>
      </c>
      <c r="AV44" s="142">
        <v>141218789</v>
      </c>
      <c r="AW44" s="143">
        <v>2553544.8000000003</v>
      </c>
      <c r="AX44" s="219"/>
      <c r="AY44" s="145">
        <v>0</v>
      </c>
      <c r="AZ44" s="142">
        <v>155299004.69999999</v>
      </c>
      <c r="BA44" s="142">
        <v>152541089.30000001</v>
      </c>
      <c r="BB44" s="142">
        <v>2757915.4</v>
      </c>
      <c r="BC44" s="150"/>
    </row>
    <row r="45" spans="1:55" x14ac:dyDescent="0.2">
      <c r="A45" s="78" t="s">
        <v>42</v>
      </c>
      <c r="B45" s="6"/>
      <c r="C45" s="6"/>
      <c r="D45" s="6"/>
      <c r="E45" s="6"/>
      <c r="F45" s="6"/>
      <c r="G45" s="6"/>
      <c r="H45" s="86"/>
      <c r="I45" s="103"/>
      <c r="J45" s="6"/>
      <c r="K45" s="6"/>
      <c r="L45" s="6"/>
      <c r="M45" s="6"/>
      <c r="N45" s="6"/>
      <c r="O45" s="6"/>
      <c r="P45" s="6"/>
      <c r="Q45" s="86"/>
      <c r="R45" s="103"/>
      <c r="S45" s="6"/>
      <c r="T45" s="6"/>
      <c r="U45" s="6"/>
      <c r="V45" s="6"/>
      <c r="W45" s="6"/>
      <c r="X45" s="6"/>
      <c r="Y45" s="6"/>
      <c r="Z45" s="6"/>
      <c r="AA45" s="69"/>
      <c r="AB45" s="37"/>
      <c r="AC45" s="18"/>
      <c r="AD45" s="6"/>
      <c r="AE45" s="18"/>
      <c r="AF45" s="6"/>
      <c r="AG45" s="6"/>
      <c r="AH45" s="86"/>
      <c r="AI45" s="103"/>
      <c r="AJ45" s="104"/>
      <c r="AK45" s="6"/>
      <c r="AL45" s="6"/>
      <c r="AM45" s="86"/>
      <c r="AN45" s="103"/>
      <c r="AO45" s="104"/>
      <c r="AP45" s="160">
        <v>1036879.5</v>
      </c>
      <c r="AQ45" s="6"/>
      <c r="AR45" s="86"/>
      <c r="AS45" s="103"/>
      <c r="AT45" s="104"/>
      <c r="AU45" s="160"/>
      <c r="AV45" s="6"/>
      <c r="AW45" s="86"/>
      <c r="AX45" s="103"/>
      <c r="AY45" s="104"/>
      <c r="AZ45" s="160"/>
      <c r="BA45" s="6"/>
      <c r="BB45" s="6"/>
      <c r="BC45" s="69"/>
    </row>
    <row r="46" spans="1:55" ht="25.5" x14ac:dyDescent="0.2">
      <c r="A46" s="78" t="s">
        <v>43</v>
      </c>
      <c r="B46" s="6"/>
      <c r="C46" s="6"/>
      <c r="D46" s="6"/>
      <c r="E46" s="6"/>
      <c r="F46" s="6"/>
      <c r="G46" s="6"/>
      <c r="H46" s="86"/>
      <c r="I46" s="103"/>
      <c r="J46" s="6"/>
      <c r="K46" s="6"/>
      <c r="L46" s="6"/>
      <c r="M46" s="6"/>
      <c r="N46" s="6"/>
      <c r="O46" s="6"/>
      <c r="P46" s="6"/>
      <c r="Q46" s="86"/>
      <c r="R46" s="103"/>
      <c r="S46" s="6"/>
      <c r="T46" s="6"/>
      <c r="U46" s="6"/>
      <c r="V46" s="6"/>
      <c r="W46" s="6"/>
      <c r="X46" s="6"/>
      <c r="Y46" s="6"/>
      <c r="Z46" s="6"/>
      <c r="AA46" s="69"/>
      <c r="AB46" s="37"/>
      <c r="AC46" s="18"/>
      <c r="AD46" s="6"/>
      <c r="AE46" s="18"/>
      <c r="AF46" s="6"/>
      <c r="AG46" s="6"/>
      <c r="AH46" s="86"/>
      <c r="AI46" s="103"/>
      <c r="AJ46" s="104"/>
      <c r="AK46" s="6"/>
      <c r="AL46" s="6"/>
      <c r="AM46" s="86"/>
      <c r="AN46" s="103"/>
      <c r="AO46" s="104"/>
      <c r="AP46" s="160">
        <v>350453.8</v>
      </c>
      <c r="AQ46" s="6"/>
      <c r="AR46" s="86"/>
      <c r="AS46" s="103"/>
      <c r="AT46" s="104"/>
      <c r="AU46" s="160">
        <v>443036.6</v>
      </c>
      <c r="AV46" s="6"/>
      <c r="AW46" s="86"/>
      <c r="AX46" s="103"/>
      <c r="AY46" s="104"/>
      <c r="AZ46" s="160">
        <v>531813.9</v>
      </c>
      <c r="BA46" s="6"/>
      <c r="BB46" s="6"/>
      <c r="BC46" s="69"/>
    </row>
    <row r="47" spans="1:55" s="158" customFormat="1" x14ac:dyDescent="0.2">
      <c r="A47" s="141" t="s">
        <v>44</v>
      </c>
      <c r="B47" s="153">
        <v>128111279.97</v>
      </c>
      <c r="C47" s="153">
        <v>126407226.56999999</v>
      </c>
      <c r="D47" s="153">
        <v>1704053.4</v>
      </c>
      <c r="E47" s="153">
        <v>2516554.6</v>
      </c>
      <c r="F47" s="153">
        <v>125594725.37</v>
      </c>
      <c r="G47" s="153">
        <v>123890671.97</v>
      </c>
      <c r="H47" s="154">
        <v>1704053.4</v>
      </c>
      <c r="I47" s="155"/>
      <c r="J47" s="153">
        <v>38890919.899999999</v>
      </c>
      <c r="K47" s="153">
        <v>38238380.149999999</v>
      </c>
      <c r="L47" s="153">
        <v>652539.75</v>
      </c>
      <c r="M47" s="153">
        <v>567554.20000000019</v>
      </c>
      <c r="N47" s="153">
        <v>8291828</v>
      </c>
      <c r="O47" s="153">
        <v>46615193.700000003</v>
      </c>
      <c r="P47" s="153">
        <v>45962653.950000003</v>
      </c>
      <c r="Q47" s="154">
        <v>652539.75</v>
      </c>
      <c r="R47" s="220">
        <v>0</v>
      </c>
      <c r="S47" s="153">
        <v>45793641.500000007</v>
      </c>
      <c r="T47" s="154">
        <v>44915286.480000004</v>
      </c>
      <c r="U47" s="154">
        <v>878355.02000000014</v>
      </c>
      <c r="V47" s="154">
        <v>514781.1</v>
      </c>
      <c r="W47" s="154">
        <v>8399490</v>
      </c>
      <c r="X47" s="153">
        <v>53678350.399999999</v>
      </c>
      <c r="Y47" s="153">
        <v>52799995.38000001</v>
      </c>
      <c r="Z47" s="153">
        <v>878355.02000000014</v>
      </c>
      <c r="AA47" s="70"/>
      <c r="AB47" s="146"/>
      <c r="AC47" s="146"/>
      <c r="AD47" s="153"/>
      <c r="AE47" s="146"/>
      <c r="AF47" s="147">
        <v>144695067.5</v>
      </c>
      <c r="AG47" s="153">
        <v>142397299.40000001</v>
      </c>
      <c r="AH47" s="154">
        <v>2297768.1</v>
      </c>
      <c r="AI47" s="222"/>
      <c r="AJ47" s="156">
        <v>-3702975.2659700001</v>
      </c>
      <c r="AK47" s="153">
        <v>148398042.76596999</v>
      </c>
      <c r="AL47" s="153">
        <v>146100274.66597</v>
      </c>
      <c r="AM47" s="154">
        <v>2297768.1</v>
      </c>
      <c r="AN47" s="222"/>
      <c r="AO47" s="156">
        <v>0</v>
      </c>
      <c r="AP47" s="156">
        <v>161313150.30000001</v>
      </c>
      <c r="AQ47" s="153">
        <v>157448328.80000001</v>
      </c>
      <c r="AR47" s="154">
        <v>2477488.2000000002</v>
      </c>
      <c r="AS47" s="222"/>
      <c r="AT47" s="156">
        <v>0</v>
      </c>
      <c r="AU47" s="153">
        <v>173071403.69999996</v>
      </c>
      <c r="AV47" s="153">
        <v>169951000.19999999</v>
      </c>
      <c r="AW47" s="143">
        <v>2677366.9000000004</v>
      </c>
      <c r="AX47" s="219"/>
      <c r="AY47" s="156">
        <v>0</v>
      </c>
      <c r="AZ47" s="156">
        <v>186859545.59999999</v>
      </c>
      <c r="BA47" s="153">
        <v>183435667.70000002</v>
      </c>
      <c r="BB47" s="142">
        <v>2892064</v>
      </c>
      <c r="BC47" s="157"/>
    </row>
    <row r="48" spans="1:55" x14ac:dyDescent="0.2">
      <c r="B48" s="8"/>
      <c r="C48" s="1"/>
      <c r="D48" s="1"/>
      <c r="E48" s="8"/>
      <c r="F48" s="1"/>
      <c r="G48" s="1"/>
      <c r="H48" s="1"/>
      <c r="J48" s="1"/>
      <c r="O48" s="1"/>
      <c r="S48" s="1"/>
      <c r="X48" s="1"/>
      <c r="AK48" s="1"/>
      <c r="AP48" s="1"/>
      <c r="AU48" s="1"/>
      <c r="AZ48" s="1"/>
    </row>
    <row r="49" spans="2:52" x14ac:dyDescent="0.2">
      <c r="B49" s="8"/>
      <c r="C49" s="1"/>
      <c r="D49" s="1"/>
      <c r="E49" s="8"/>
      <c r="F49" s="1"/>
      <c r="G49" s="1"/>
      <c r="H49" s="1"/>
      <c r="J49" s="1"/>
      <c r="O49" s="1"/>
      <c r="S49" s="1"/>
      <c r="X49" s="1"/>
      <c r="AK49" s="107"/>
      <c r="AL49" s="107"/>
      <c r="AM49" s="107"/>
      <c r="AP49" s="1"/>
      <c r="AU49" s="1"/>
      <c r="AZ49" s="1"/>
    </row>
    <row r="50" spans="2:52" x14ac:dyDescent="0.2">
      <c r="B50" s="8"/>
      <c r="C50" s="1"/>
      <c r="D50" s="1"/>
      <c r="E50" s="8"/>
      <c r="F50" s="1"/>
      <c r="G50" s="1"/>
      <c r="H50" s="1"/>
      <c r="J50" s="1"/>
      <c r="O50" s="1"/>
      <c r="S50" s="1"/>
      <c r="X50" s="1"/>
      <c r="AK50" s="107"/>
      <c r="AL50" s="107"/>
      <c r="AM50" s="107"/>
      <c r="AP50" s="1"/>
      <c r="AU50" s="1"/>
      <c r="AZ50" s="1"/>
    </row>
    <row r="51" spans="2:52" x14ac:dyDescent="0.2">
      <c r="B51" s="8"/>
      <c r="C51" s="1"/>
      <c r="D51" s="1"/>
      <c r="E51" s="8"/>
      <c r="F51" s="1"/>
      <c r="G51" s="1"/>
      <c r="H51" s="1"/>
      <c r="J51" s="1"/>
      <c r="O51" s="1"/>
      <c r="S51" s="1"/>
      <c r="X51" s="1"/>
      <c r="AK51" s="1"/>
      <c r="AP51" s="1"/>
      <c r="AU51" s="1"/>
      <c r="AZ51" s="1"/>
    </row>
    <row r="52" spans="2:52" x14ac:dyDescent="0.2">
      <c r="B52" s="8"/>
      <c r="C52" s="1"/>
      <c r="D52" s="1"/>
      <c r="E52" s="8"/>
      <c r="F52" s="1"/>
      <c r="G52" s="1"/>
      <c r="H52" s="1"/>
      <c r="J52" s="1"/>
      <c r="O52" s="1"/>
      <c r="S52" s="1"/>
      <c r="X52" s="1"/>
      <c r="AK52" s="8"/>
      <c r="AL52" s="8"/>
      <c r="AP52" s="1"/>
      <c r="AU52" s="1"/>
      <c r="AZ52" s="1"/>
    </row>
    <row r="53" spans="2:52" x14ac:dyDescent="0.2">
      <c r="B53" s="8"/>
      <c r="C53" s="1"/>
      <c r="D53" s="1"/>
      <c r="E53" s="8"/>
      <c r="F53" s="1"/>
      <c r="G53" s="1"/>
      <c r="H53" s="1"/>
      <c r="J53" s="1"/>
      <c r="O53" s="1"/>
      <c r="S53" s="1"/>
      <c r="X53" s="1"/>
      <c r="AK53" s="8"/>
      <c r="AL53" s="8"/>
      <c r="AP53" s="1"/>
      <c r="AU53" s="1"/>
      <c r="AZ53" s="1"/>
    </row>
    <row r="54" spans="2:52" x14ac:dyDescent="0.2">
      <c r="B54" s="8"/>
      <c r="C54" s="1"/>
      <c r="D54" s="1"/>
      <c r="E54" s="8"/>
      <c r="F54" s="1"/>
      <c r="G54" s="1"/>
      <c r="H54" s="1"/>
      <c r="J54" s="1"/>
      <c r="O54" s="1"/>
      <c r="S54" s="1"/>
      <c r="X54" s="1"/>
      <c r="AK54" s="1"/>
      <c r="AP54" s="1"/>
      <c r="AU54" s="1"/>
      <c r="AZ54" s="1"/>
    </row>
    <row r="55" spans="2:52" x14ac:dyDescent="0.2">
      <c r="B55" s="8"/>
      <c r="C55" s="1"/>
      <c r="D55" s="1"/>
      <c r="E55" s="8"/>
      <c r="F55" s="1"/>
      <c r="G55" s="1"/>
      <c r="H55" s="1"/>
      <c r="J55" s="1"/>
      <c r="O55" s="1"/>
      <c r="S55" s="1"/>
      <c r="X55" s="1"/>
      <c r="AK55" s="1"/>
      <c r="AP55" s="1"/>
      <c r="AU55" s="1"/>
      <c r="AZ55" s="1"/>
    </row>
    <row r="56" spans="2:52" x14ac:dyDescent="0.2">
      <c r="B56" s="8"/>
      <c r="C56" s="1"/>
      <c r="D56" s="1"/>
      <c r="E56" s="8"/>
      <c r="F56" s="1"/>
      <c r="G56" s="1"/>
      <c r="H56" s="1"/>
      <c r="J56" s="1"/>
      <c r="O56" s="1"/>
      <c r="S56" s="1"/>
      <c r="X56" s="1"/>
      <c r="AK56" s="1"/>
      <c r="AP56" s="1"/>
      <c r="AU56" s="1"/>
      <c r="AZ56" s="1"/>
    </row>
    <row r="57" spans="2:52" x14ac:dyDescent="0.2">
      <c r="B57" s="8"/>
      <c r="C57" s="1"/>
      <c r="D57" s="1"/>
      <c r="E57" s="8"/>
      <c r="F57" s="1"/>
      <c r="G57" s="1"/>
      <c r="H57" s="1"/>
      <c r="J57" s="1"/>
      <c r="O57" s="1"/>
      <c r="S57" s="1"/>
      <c r="X57" s="1"/>
      <c r="AK57" s="1"/>
      <c r="AP57" s="1"/>
      <c r="AU57" s="1"/>
      <c r="AZ57" s="1"/>
    </row>
    <row r="58" spans="2:52" x14ac:dyDescent="0.2">
      <c r="B58" s="8"/>
      <c r="C58" s="1"/>
      <c r="D58" s="1"/>
      <c r="E58" s="8"/>
      <c r="F58" s="1"/>
      <c r="G58" s="1"/>
      <c r="H58" s="1"/>
      <c r="J58" s="1"/>
      <c r="O58" s="1"/>
      <c r="S58" s="1"/>
      <c r="X58" s="1"/>
      <c r="AK58" s="1"/>
      <c r="AP58" s="1"/>
      <c r="AU58" s="1"/>
      <c r="AZ58" s="1"/>
    </row>
    <row r="59" spans="2:52" x14ac:dyDescent="0.2">
      <c r="B59" s="8"/>
      <c r="C59" s="1"/>
      <c r="D59" s="1"/>
      <c r="E59" s="8"/>
      <c r="F59" s="1"/>
      <c r="G59" s="1"/>
      <c r="H59" s="1"/>
      <c r="J59" s="1"/>
      <c r="O59" s="1"/>
      <c r="S59" s="1"/>
      <c r="X59" s="1"/>
      <c r="AK59" s="1"/>
      <c r="AP59" s="1"/>
      <c r="AU59" s="1"/>
      <c r="AZ59" s="1"/>
    </row>
    <row r="60" spans="2:52" x14ac:dyDescent="0.2">
      <c r="B60" s="8"/>
      <c r="C60" s="1"/>
      <c r="D60" s="1"/>
      <c r="E60" s="8"/>
      <c r="F60" s="1"/>
      <c r="G60" s="1"/>
      <c r="H60" s="1"/>
      <c r="J60" s="1"/>
      <c r="O60" s="1"/>
      <c r="S60" s="1"/>
      <c r="X60" s="1"/>
      <c r="AK60" s="1"/>
      <c r="AP60" s="1"/>
      <c r="AU60" s="1"/>
      <c r="AZ60" s="1"/>
    </row>
    <row r="61" spans="2:52" x14ac:dyDescent="0.2">
      <c r="B61" s="8"/>
      <c r="C61" s="1"/>
      <c r="D61" s="1"/>
      <c r="E61" s="8"/>
      <c r="F61" s="1"/>
      <c r="G61" s="1"/>
      <c r="H61" s="1"/>
      <c r="J61" s="1"/>
      <c r="O61" s="1"/>
      <c r="S61" s="1"/>
      <c r="X61" s="1"/>
      <c r="AK61" s="1"/>
      <c r="AP61" s="1"/>
      <c r="AU61" s="1"/>
      <c r="AZ61" s="1"/>
    </row>
    <row r="62" spans="2:52" x14ac:dyDescent="0.2">
      <c r="B62" s="8"/>
      <c r="C62" s="1"/>
      <c r="D62" s="1"/>
      <c r="E62" s="8"/>
      <c r="F62" s="1"/>
      <c r="G62" s="1"/>
      <c r="H62" s="1"/>
      <c r="J62" s="1"/>
      <c r="O62" s="1"/>
      <c r="S62" s="1"/>
      <c r="X62" s="1"/>
      <c r="AK62" s="1"/>
      <c r="AP62" s="1"/>
      <c r="AU62" s="1"/>
      <c r="AZ62" s="1"/>
    </row>
    <row r="63" spans="2:52" x14ac:dyDescent="0.2">
      <c r="B63" s="8"/>
      <c r="C63" s="1"/>
      <c r="D63" s="1"/>
      <c r="E63" s="8"/>
      <c r="F63" s="1"/>
      <c r="G63" s="1"/>
      <c r="H63" s="1"/>
      <c r="J63" s="1"/>
      <c r="O63" s="1"/>
      <c r="S63" s="1"/>
      <c r="X63" s="1"/>
      <c r="AK63" s="1"/>
      <c r="AP63" s="1"/>
      <c r="AU63" s="1"/>
      <c r="AZ63" s="1"/>
    </row>
    <row r="64" spans="2:52" x14ac:dyDescent="0.2">
      <c r="B64" s="8"/>
      <c r="C64" s="1"/>
      <c r="D64" s="1"/>
      <c r="E64" s="8"/>
      <c r="F64" s="1"/>
      <c r="G64" s="1"/>
      <c r="H64" s="1"/>
      <c r="J64" s="1"/>
      <c r="O64" s="1"/>
      <c r="S64" s="1"/>
      <c r="X64" s="1"/>
      <c r="AK64" s="1"/>
      <c r="AP64" s="1"/>
      <c r="AU64" s="1"/>
      <c r="AZ64" s="1"/>
    </row>
    <row r="65" spans="2:52" x14ac:dyDescent="0.2">
      <c r="B65" s="8"/>
      <c r="C65" s="1"/>
      <c r="D65" s="1"/>
      <c r="E65" s="8"/>
      <c r="F65" s="1"/>
      <c r="G65" s="1"/>
      <c r="H65" s="1"/>
      <c r="J65" s="1"/>
      <c r="O65" s="1"/>
      <c r="S65" s="1"/>
      <c r="X65" s="1"/>
      <c r="AK65" s="1"/>
      <c r="AP65" s="1"/>
      <c r="AU65" s="1"/>
      <c r="AZ65" s="1"/>
    </row>
    <row r="66" spans="2:52" x14ac:dyDescent="0.2">
      <c r="B66" s="8"/>
      <c r="C66" s="1"/>
      <c r="D66" s="1"/>
      <c r="E66" s="8"/>
      <c r="F66" s="1"/>
      <c r="G66" s="1"/>
      <c r="H66" s="1"/>
      <c r="J66" s="1"/>
      <c r="O66" s="1"/>
      <c r="S66" s="1"/>
      <c r="X66" s="1"/>
      <c r="AK66" s="1"/>
      <c r="AP66" s="1"/>
      <c r="AU66" s="1"/>
      <c r="AZ66" s="1"/>
    </row>
    <row r="67" spans="2:52" x14ac:dyDescent="0.2">
      <c r="B67" s="8"/>
      <c r="C67" s="1"/>
      <c r="D67" s="1"/>
      <c r="E67" s="8"/>
      <c r="F67" s="1"/>
      <c r="G67" s="1"/>
      <c r="H67" s="1"/>
      <c r="J67" s="1"/>
      <c r="O67" s="1"/>
      <c r="S67" s="1"/>
      <c r="X67" s="1"/>
      <c r="AK67" s="1"/>
      <c r="AP67" s="1"/>
      <c r="AU67" s="1"/>
      <c r="AZ67" s="1"/>
    </row>
    <row r="68" spans="2:52" x14ac:dyDescent="0.2">
      <c r="B68" s="8"/>
      <c r="C68" s="1"/>
      <c r="D68" s="1"/>
      <c r="E68" s="8"/>
      <c r="F68" s="1"/>
      <c r="G68" s="1"/>
      <c r="H68" s="1"/>
      <c r="J68" s="1"/>
      <c r="O68" s="1"/>
      <c r="S68" s="1"/>
      <c r="X68" s="1"/>
      <c r="AK68" s="1"/>
      <c r="AP68" s="1"/>
      <c r="AU68" s="1"/>
      <c r="AZ68" s="1"/>
    </row>
    <row r="69" spans="2:52" x14ac:dyDescent="0.2">
      <c r="B69" s="8"/>
      <c r="C69" s="1"/>
      <c r="D69" s="1"/>
      <c r="E69" s="8"/>
      <c r="F69" s="1"/>
      <c r="G69" s="1"/>
      <c r="H69" s="1"/>
      <c r="J69" s="1"/>
      <c r="O69" s="1"/>
      <c r="S69" s="1"/>
      <c r="X69" s="1"/>
      <c r="AK69" s="1"/>
      <c r="AP69" s="1"/>
      <c r="AU69" s="1"/>
      <c r="AZ69" s="1"/>
    </row>
    <row r="70" spans="2:52" x14ac:dyDescent="0.2">
      <c r="B70" s="8"/>
      <c r="C70" s="1"/>
      <c r="D70" s="1"/>
      <c r="E70" s="8"/>
      <c r="F70" s="1"/>
      <c r="G70" s="1"/>
      <c r="H70" s="1"/>
      <c r="J70" s="1"/>
      <c r="O70" s="1"/>
      <c r="S70" s="1"/>
      <c r="X70" s="1"/>
      <c r="AK70" s="1"/>
      <c r="AP70" s="1"/>
      <c r="AU70" s="1"/>
      <c r="AZ70" s="1"/>
    </row>
    <row r="71" spans="2:52" x14ac:dyDescent="0.2">
      <c r="B71" s="8"/>
      <c r="C71" s="1"/>
      <c r="D71" s="1"/>
      <c r="E71" s="8"/>
      <c r="F71" s="1"/>
      <c r="G71" s="1"/>
      <c r="H71" s="1"/>
      <c r="J71" s="1"/>
      <c r="O71" s="1"/>
      <c r="S71" s="1"/>
      <c r="X71" s="1"/>
      <c r="AK71" s="1"/>
      <c r="AP71" s="1"/>
      <c r="AU71" s="1"/>
      <c r="AZ71" s="1"/>
    </row>
    <row r="72" spans="2:52" x14ac:dyDescent="0.2">
      <c r="B72" s="8"/>
      <c r="C72" s="1"/>
      <c r="D72" s="1"/>
      <c r="E72" s="8"/>
      <c r="F72" s="1"/>
      <c r="G72" s="1"/>
      <c r="H72" s="1"/>
      <c r="J72" s="1"/>
      <c r="O72" s="1"/>
      <c r="S72" s="1"/>
      <c r="X72" s="1"/>
      <c r="AK72" s="1"/>
      <c r="AP72" s="1"/>
      <c r="AU72" s="1"/>
      <c r="AZ72" s="1"/>
    </row>
    <row r="73" spans="2:52" x14ac:dyDescent="0.2">
      <c r="B73" s="8"/>
      <c r="C73" s="1"/>
      <c r="D73" s="1"/>
      <c r="E73" s="8"/>
      <c r="F73" s="1"/>
      <c r="G73" s="1"/>
      <c r="H73" s="1"/>
      <c r="J73" s="1"/>
      <c r="O73" s="1"/>
      <c r="S73" s="1"/>
      <c r="X73" s="1"/>
      <c r="AK73" s="1"/>
      <c r="AP73" s="1"/>
      <c r="AU73" s="1"/>
      <c r="AZ73" s="1"/>
    </row>
    <row r="74" spans="2:52" x14ac:dyDescent="0.2">
      <c r="B74" s="8"/>
      <c r="C74" s="1"/>
      <c r="D74" s="1"/>
      <c r="E74" s="8"/>
      <c r="F74" s="1"/>
      <c r="G74" s="1"/>
      <c r="H74" s="1"/>
      <c r="J74" s="1"/>
      <c r="O74" s="1"/>
      <c r="S74" s="1"/>
      <c r="X74" s="1"/>
      <c r="AK74" s="1"/>
      <c r="AP74" s="1"/>
      <c r="AU74" s="1"/>
      <c r="AZ74" s="1"/>
    </row>
    <row r="75" spans="2:52" x14ac:dyDescent="0.2">
      <c r="B75" s="8"/>
      <c r="C75" s="1"/>
      <c r="D75" s="1"/>
      <c r="E75" s="8"/>
      <c r="F75" s="1"/>
      <c r="G75" s="1"/>
      <c r="H75" s="1"/>
      <c r="J75" s="1"/>
      <c r="O75" s="1"/>
      <c r="S75" s="1"/>
      <c r="X75" s="1"/>
      <c r="AK75" s="1"/>
      <c r="AP75" s="1"/>
      <c r="AU75" s="1"/>
      <c r="AZ75" s="1"/>
    </row>
    <row r="76" spans="2:52" x14ac:dyDescent="0.2">
      <c r="B76" s="8"/>
      <c r="C76" s="1"/>
      <c r="D76" s="1"/>
      <c r="E76" s="8"/>
      <c r="F76" s="1"/>
      <c r="G76" s="1"/>
      <c r="H76" s="1"/>
      <c r="J76" s="1"/>
      <c r="O76" s="1"/>
      <c r="S76" s="1"/>
      <c r="X76" s="1"/>
      <c r="AK76" s="1"/>
      <c r="AP76" s="1"/>
      <c r="AU76" s="1"/>
      <c r="AZ76" s="1"/>
    </row>
    <row r="77" spans="2:52" x14ac:dyDescent="0.2">
      <c r="B77" s="8"/>
      <c r="C77" s="1"/>
      <c r="D77" s="1"/>
      <c r="E77" s="8"/>
      <c r="F77" s="1"/>
      <c r="G77" s="1"/>
      <c r="H77" s="1"/>
      <c r="J77" s="1"/>
      <c r="O77" s="1"/>
      <c r="S77" s="1"/>
      <c r="X77" s="1"/>
      <c r="AK77" s="1"/>
      <c r="AP77" s="1"/>
      <c r="AU77" s="1"/>
      <c r="AZ77" s="1"/>
    </row>
    <row r="78" spans="2:52" x14ac:dyDescent="0.2">
      <c r="B78" s="8"/>
      <c r="C78" s="1"/>
      <c r="D78" s="1"/>
      <c r="E78" s="8"/>
      <c r="F78" s="1"/>
      <c r="G78" s="1"/>
      <c r="H78" s="1"/>
      <c r="J78" s="1"/>
      <c r="O78" s="1"/>
      <c r="S78" s="1"/>
      <c r="X78" s="1"/>
      <c r="AK78" s="1"/>
      <c r="AP78" s="1"/>
      <c r="AU78" s="1"/>
      <c r="AZ78" s="1"/>
    </row>
    <row r="79" spans="2:52" x14ac:dyDescent="0.2">
      <c r="B79" s="8"/>
      <c r="C79" s="1"/>
      <c r="D79" s="1"/>
      <c r="E79" s="8"/>
      <c r="F79" s="1"/>
      <c r="G79" s="1"/>
      <c r="H79" s="1"/>
      <c r="J79" s="1"/>
      <c r="O79" s="1"/>
      <c r="S79" s="1"/>
      <c r="X79" s="1"/>
      <c r="AK79" s="1"/>
      <c r="AP79" s="1"/>
      <c r="AU79" s="1"/>
      <c r="AZ79" s="1"/>
    </row>
    <row r="80" spans="2:52" x14ac:dyDescent="0.2">
      <c r="B80" s="8"/>
      <c r="C80" s="1"/>
      <c r="D80" s="1"/>
      <c r="E80" s="8"/>
      <c r="F80" s="1"/>
      <c r="G80" s="1"/>
      <c r="H80" s="1"/>
      <c r="J80" s="1"/>
      <c r="O80" s="1"/>
      <c r="S80" s="1"/>
      <c r="X80" s="1"/>
      <c r="AK80" s="1"/>
      <c r="AP80" s="1"/>
      <c r="AU80" s="1"/>
      <c r="AZ80" s="1"/>
    </row>
    <row r="81" spans="2:52" x14ac:dyDescent="0.2">
      <c r="B81" s="8"/>
      <c r="C81" s="1"/>
      <c r="D81" s="1"/>
      <c r="E81" s="8"/>
      <c r="F81" s="1"/>
      <c r="G81" s="1"/>
      <c r="H81" s="1"/>
      <c r="J81" s="1"/>
      <c r="O81" s="1"/>
      <c r="S81" s="1"/>
      <c r="X81" s="1"/>
      <c r="AK81" s="1"/>
      <c r="AP81" s="1"/>
      <c r="AU81" s="1"/>
      <c r="AZ81" s="1"/>
    </row>
    <row r="82" spans="2:52" x14ac:dyDescent="0.2">
      <c r="B82" s="8"/>
      <c r="C82" s="1"/>
      <c r="D82" s="1"/>
      <c r="E82" s="8"/>
      <c r="F82" s="1"/>
      <c r="G82" s="1"/>
      <c r="H82" s="1"/>
      <c r="J82" s="1"/>
      <c r="O82" s="1"/>
      <c r="S82" s="1"/>
      <c r="X82" s="1"/>
      <c r="AK82" s="1"/>
      <c r="AP82" s="1"/>
      <c r="AU82" s="1"/>
      <c r="AZ82" s="1"/>
    </row>
    <row r="83" spans="2:52" x14ac:dyDescent="0.2">
      <c r="B83" s="8"/>
      <c r="C83" s="1"/>
      <c r="D83" s="1"/>
      <c r="E83" s="8"/>
      <c r="F83" s="1"/>
      <c r="G83" s="1"/>
      <c r="H83" s="1"/>
      <c r="J83" s="1"/>
      <c r="O83" s="1"/>
      <c r="S83" s="1"/>
      <c r="X83" s="1"/>
      <c r="AK83" s="1"/>
      <c r="AP83" s="1"/>
      <c r="AU83" s="1"/>
      <c r="AZ83" s="1"/>
    </row>
    <row r="84" spans="2:52" x14ac:dyDescent="0.2">
      <c r="B84" s="8"/>
      <c r="C84" s="1"/>
      <c r="D84" s="1"/>
      <c r="E84" s="8"/>
      <c r="F84" s="1"/>
      <c r="G84" s="1"/>
      <c r="H84" s="1"/>
      <c r="J84" s="1"/>
      <c r="O84" s="1"/>
      <c r="S84" s="1"/>
      <c r="X84" s="1"/>
      <c r="AK84" s="1"/>
      <c r="AP84" s="1"/>
      <c r="AU84" s="1"/>
      <c r="AZ84" s="1"/>
    </row>
    <row r="85" spans="2:52" x14ac:dyDescent="0.2">
      <c r="B85" s="8"/>
      <c r="C85" s="1"/>
      <c r="D85" s="1"/>
      <c r="E85" s="8"/>
      <c r="F85" s="1"/>
      <c r="G85" s="1"/>
      <c r="H85" s="1"/>
      <c r="J85" s="1"/>
      <c r="O85" s="1"/>
      <c r="S85" s="1"/>
      <c r="X85" s="1"/>
      <c r="AK85" s="1"/>
      <c r="AP85" s="1"/>
      <c r="AU85" s="1"/>
      <c r="AZ85" s="1"/>
    </row>
    <row r="86" spans="2:52" x14ac:dyDescent="0.2">
      <c r="B86" s="8"/>
      <c r="C86" s="1"/>
      <c r="D86" s="1"/>
      <c r="E86" s="8"/>
      <c r="F86" s="1"/>
      <c r="G86" s="1"/>
      <c r="H86" s="1"/>
      <c r="J86" s="1"/>
      <c r="O86" s="1"/>
      <c r="S86" s="1"/>
      <c r="X86" s="1"/>
      <c r="AK86" s="1"/>
      <c r="AP86" s="1"/>
      <c r="AU86" s="1"/>
      <c r="AZ86" s="1"/>
    </row>
    <row r="87" spans="2:52" x14ac:dyDescent="0.2">
      <c r="B87" s="8"/>
      <c r="C87" s="1"/>
      <c r="D87" s="1"/>
      <c r="E87" s="8"/>
      <c r="F87" s="1"/>
      <c r="G87" s="1"/>
      <c r="H87" s="1"/>
      <c r="J87" s="1"/>
      <c r="O87" s="1"/>
      <c r="S87" s="1"/>
      <c r="X87" s="1"/>
      <c r="AK87" s="1"/>
      <c r="AP87" s="1"/>
      <c r="AU87" s="1"/>
      <c r="AZ87" s="1"/>
    </row>
    <row r="88" spans="2:52" x14ac:dyDescent="0.2">
      <c r="B88" s="8"/>
      <c r="C88" s="1"/>
      <c r="D88" s="1"/>
      <c r="E88" s="8"/>
      <c r="F88" s="1"/>
      <c r="G88" s="1"/>
      <c r="H88" s="1"/>
      <c r="J88" s="1"/>
      <c r="O88" s="1"/>
      <c r="S88" s="1"/>
      <c r="X88" s="1"/>
      <c r="AK88" s="1"/>
      <c r="AP88" s="1"/>
      <c r="AU88" s="1"/>
      <c r="AZ88" s="1"/>
    </row>
    <row r="89" spans="2:52" x14ac:dyDescent="0.2">
      <c r="B89" s="8"/>
      <c r="C89" s="1"/>
      <c r="D89" s="1"/>
      <c r="E89" s="8"/>
      <c r="F89" s="1"/>
      <c r="G89" s="1"/>
      <c r="H89" s="1"/>
      <c r="J89" s="1"/>
      <c r="O89" s="1"/>
      <c r="S89" s="1"/>
      <c r="X89" s="1"/>
      <c r="AK89" s="1"/>
      <c r="AP89" s="1"/>
      <c r="AU89" s="1"/>
      <c r="AZ89" s="1"/>
    </row>
    <row r="90" spans="2:52" x14ac:dyDescent="0.2">
      <c r="B90" s="8"/>
      <c r="C90" s="1"/>
      <c r="D90" s="1"/>
      <c r="E90" s="8"/>
      <c r="F90" s="1"/>
      <c r="G90" s="1"/>
      <c r="H90" s="1"/>
      <c r="J90" s="1"/>
      <c r="O90" s="1"/>
      <c r="S90" s="1"/>
      <c r="X90" s="1"/>
      <c r="AK90" s="1"/>
      <c r="AP90" s="1"/>
      <c r="AU90" s="1"/>
      <c r="AZ90" s="1"/>
    </row>
    <row r="91" spans="2:52" x14ac:dyDescent="0.2">
      <c r="B91" s="8"/>
      <c r="C91" s="1"/>
      <c r="D91" s="1"/>
      <c r="E91" s="8"/>
      <c r="F91" s="1"/>
      <c r="G91" s="1"/>
      <c r="H91" s="1"/>
      <c r="J91" s="1"/>
      <c r="O91" s="1"/>
      <c r="S91" s="1"/>
      <c r="X91" s="1"/>
      <c r="AK91" s="1"/>
      <c r="AP91" s="1"/>
      <c r="AU91" s="1"/>
      <c r="AZ91" s="1"/>
    </row>
    <row r="92" spans="2:52" x14ac:dyDescent="0.2">
      <c r="B92" s="8"/>
      <c r="C92" s="1"/>
      <c r="D92" s="1"/>
      <c r="E92" s="8"/>
      <c r="F92" s="1"/>
      <c r="G92" s="1"/>
      <c r="H92" s="1"/>
      <c r="J92" s="1"/>
      <c r="O92" s="1"/>
      <c r="S92" s="1"/>
      <c r="X92" s="1"/>
      <c r="AK92" s="1"/>
      <c r="AP92" s="1"/>
      <c r="AU92" s="1"/>
      <c r="AZ92" s="1"/>
    </row>
    <row r="93" spans="2:52" x14ac:dyDescent="0.2">
      <c r="B93" s="8"/>
      <c r="C93" s="1"/>
      <c r="D93" s="1"/>
      <c r="E93" s="8"/>
      <c r="F93" s="1"/>
      <c r="G93" s="1"/>
      <c r="H93" s="1"/>
      <c r="J93" s="1"/>
      <c r="O93" s="1"/>
      <c r="S93" s="1"/>
      <c r="X93" s="1"/>
      <c r="AK93" s="1"/>
      <c r="AP93" s="1"/>
      <c r="AU93" s="1"/>
      <c r="AZ93" s="1"/>
    </row>
    <row r="94" spans="2:52" x14ac:dyDescent="0.2">
      <c r="B94" s="8"/>
      <c r="C94" s="1"/>
      <c r="D94" s="1"/>
      <c r="E94" s="8"/>
      <c r="F94" s="1"/>
      <c r="G94" s="1"/>
      <c r="H94" s="1"/>
      <c r="J94" s="1"/>
      <c r="O94" s="1"/>
      <c r="S94" s="1"/>
      <c r="X94" s="1"/>
      <c r="AK94" s="1"/>
      <c r="AP94" s="1"/>
      <c r="AU94" s="1"/>
      <c r="AZ94" s="1"/>
    </row>
    <row r="95" spans="2:52" x14ac:dyDescent="0.2">
      <c r="B95" s="8"/>
      <c r="C95" s="1"/>
      <c r="D95" s="1"/>
      <c r="E95" s="8"/>
      <c r="F95" s="1"/>
      <c r="G95" s="1"/>
      <c r="H95" s="1"/>
      <c r="J95" s="1"/>
      <c r="O95" s="1"/>
      <c r="S95" s="1"/>
      <c r="X95" s="1"/>
      <c r="AK95" s="1"/>
      <c r="AP95" s="1"/>
      <c r="AU95" s="1"/>
      <c r="AZ95" s="1"/>
    </row>
    <row r="96" spans="2:52" x14ac:dyDescent="0.2">
      <c r="B96" s="8"/>
      <c r="C96" s="1"/>
      <c r="D96" s="1"/>
      <c r="E96" s="8"/>
      <c r="F96" s="1"/>
      <c r="G96" s="1"/>
      <c r="H96" s="1"/>
      <c r="J96" s="1"/>
      <c r="O96" s="1"/>
      <c r="S96" s="1"/>
      <c r="X96" s="1"/>
      <c r="AK96" s="1"/>
      <c r="AP96" s="1"/>
      <c r="AU96" s="1"/>
      <c r="AZ96" s="1"/>
    </row>
    <row r="97" spans="2:52" x14ac:dyDescent="0.2">
      <c r="B97" s="8"/>
      <c r="C97" s="1"/>
      <c r="D97" s="1"/>
      <c r="E97" s="8"/>
      <c r="F97" s="1"/>
      <c r="G97" s="1"/>
      <c r="H97" s="1"/>
      <c r="J97" s="1"/>
      <c r="O97" s="1"/>
      <c r="S97" s="1"/>
      <c r="X97" s="1"/>
      <c r="AK97" s="1"/>
      <c r="AP97" s="1"/>
      <c r="AU97" s="1"/>
      <c r="AZ97" s="1"/>
    </row>
    <row r="98" spans="2:52" x14ac:dyDescent="0.2">
      <c r="B98" s="8"/>
      <c r="C98" s="1"/>
      <c r="D98" s="1"/>
      <c r="E98" s="8"/>
      <c r="F98" s="1"/>
      <c r="G98" s="1"/>
      <c r="H98" s="1"/>
      <c r="J98" s="1"/>
      <c r="O98" s="1"/>
      <c r="S98" s="1"/>
      <c r="X98" s="1"/>
      <c r="AK98" s="1"/>
      <c r="AP98" s="1"/>
      <c r="AU98" s="1"/>
      <c r="AZ98" s="1"/>
    </row>
    <row r="99" spans="2:52" x14ac:dyDescent="0.2">
      <c r="B99" s="8"/>
      <c r="C99" s="1"/>
      <c r="D99" s="1"/>
      <c r="E99" s="8"/>
      <c r="F99" s="1"/>
      <c r="G99" s="1"/>
      <c r="H99" s="1"/>
      <c r="J99" s="1"/>
      <c r="O99" s="1"/>
      <c r="S99" s="1"/>
      <c r="X99" s="1"/>
      <c r="AK99" s="1"/>
      <c r="AP99" s="1"/>
      <c r="AU99" s="1"/>
      <c r="AZ99" s="1"/>
    </row>
    <row r="100" spans="2:52" x14ac:dyDescent="0.2">
      <c r="B100" s="8"/>
      <c r="C100" s="1"/>
      <c r="D100" s="1"/>
      <c r="E100" s="8"/>
      <c r="F100" s="1"/>
      <c r="G100" s="1"/>
      <c r="H100" s="1"/>
      <c r="J100" s="1"/>
      <c r="O100" s="1"/>
      <c r="S100" s="1"/>
      <c r="X100" s="1"/>
      <c r="AK100" s="1"/>
      <c r="AP100" s="1"/>
      <c r="AU100" s="1"/>
      <c r="AZ100" s="1"/>
    </row>
    <row r="101" spans="2:52" x14ac:dyDescent="0.2">
      <c r="B101" s="8"/>
      <c r="C101" s="1"/>
      <c r="D101" s="1"/>
      <c r="E101" s="8"/>
      <c r="F101" s="1"/>
      <c r="G101" s="1"/>
      <c r="H101" s="1"/>
      <c r="J101" s="1"/>
      <c r="O101" s="1"/>
      <c r="S101" s="1"/>
      <c r="X101" s="1"/>
      <c r="AK101" s="1"/>
      <c r="AP101" s="1"/>
      <c r="AU101" s="1"/>
      <c r="AZ101" s="1"/>
    </row>
    <row r="102" spans="2:52" x14ac:dyDescent="0.2">
      <c r="B102" s="8"/>
      <c r="C102" s="1"/>
      <c r="D102" s="1"/>
      <c r="E102" s="8"/>
      <c r="F102" s="1"/>
      <c r="G102" s="1"/>
      <c r="H102" s="1"/>
      <c r="J102" s="1"/>
      <c r="O102" s="1"/>
      <c r="S102" s="1"/>
      <c r="X102" s="1"/>
      <c r="AK102" s="1"/>
      <c r="AP102" s="1"/>
      <c r="AU102" s="1"/>
      <c r="AZ102" s="1"/>
    </row>
    <row r="103" spans="2:52" x14ac:dyDescent="0.2">
      <c r="B103" s="8"/>
      <c r="C103" s="1"/>
      <c r="D103" s="1"/>
      <c r="E103" s="8"/>
      <c r="F103" s="1"/>
      <c r="G103" s="1"/>
      <c r="H103" s="1"/>
      <c r="J103" s="1"/>
      <c r="O103" s="1"/>
      <c r="S103" s="1"/>
      <c r="X103" s="1"/>
      <c r="AK103" s="1"/>
      <c r="AP103" s="1"/>
      <c r="AU103" s="1"/>
      <c r="AZ103" s="1"/>
    </row>
    <row r="104" spans="2:52" x14ac:dyDescent="0.2">
      <c r="B104" s="8"/>
      <c r="C104" s="1"/>
      <c r="D104" s="1"/>
      <c r="E104" s="8"/>
      <c r="F104" s="1"/>
      <c r="G104" s="1"/>
      <c r="H104" s="1"/>
      <c r="J104" s="1"/>
      <c r="O104" s="1"/>
      <c r="S104" s="1"/>
      <c r="X104" s="1"/>
      <c r="AK104" s="1"/>
      <c r="AP104" s="1"/>
      <c r="AU104" s="1"/>
      <c r="AZ104" s="1"/>
    </row>
    <row r="105" spans="2:52" x14ac:dyDescent="0.2">
      <c r="B105" s="8"/>
      <c r="C105" s="1"/>
      <c r="D105" s="1"/>
      <c r="E105" s="8"/>
      <c r="F105" s="1"/>
      <c r="G105" s="1"/>
      <c r="H105" s="1"/>
      <c r="J105" s="1"/>
      <c r="O105" s="1"/>
      <c r="S105" s="1"/>
      <c r="X105" s="1"/>
      <c r="AK105" s="1"/>
      <c r="AP105" s="1"/>
      <c r="AU105" s="1"/>
      <c r="AZ105" s="1"/>
    </row>
    <row r="106" spans="2:52" x14ac:dyDescent="0.2">
      <c r="B106" s="8"/>
      <c r="C106" s="1"/>
      <c r="D106" s="1"/>
      <c r="E106" s="8"/>
      <c r="F106" s="1"/>
      <c r="G106" s="1"/>
      <c r="H106" s="1"/>
      <c r="J106" s="1"/>
      <c r="O106" s="1"/>
      <c r="S106" s="1"/>
      <c r="X106" s="1"/>
      <c r="AK106" s="1"/>
      <c r="AP106" s="1"/>
      <c r="AU106" s="1"/>
      <c r="AZ106" s="1"/>
    </row>
    <row r="107" spans="2:52" x14ac:dyDescent="0.2">
      <c r="B107" s="8"/>
      <c r="C107" s="1"/>
      <c r="D107" s="1"/>
      <c r="E107" s="8"/>
      <c r="F107" s="1"/>
      <c r="G107" s="1"/>
      <c r="H107" s="1"/>
      <c r="J107" s="1"/>
      <c r="O107" s="1"/>
      <c r="S107" s="1"/>
      <c r="X107" s="1"/>
      <c r="AK107" s="1"/>
      <c r="AP107" s="1"/>
      <c r="AU107" s="1"/>
      <c r="AZ107" s="1"/>
    </row>
    <row r="108" spans="2:52" x14ac:dyDescent="0.2">
      <c r="B108" s="8"/>
      <c r="C108" s="1"/>
      <c r="D108" s="1"/>
      <c r="E108" s="8"/>
      <c r="F108" s="1"/>
      <c r="G108" s="1"/>
      <c r="H108" s="1"/>
      <c r="J108" s="1"/>
      <c r="O108" s="1"/>
      <c r="S108" s="1"/>
      <c r="X108" s="1"/>
      <c r="AK108" s="1"/>
      <c r="AP108" s="1"/>
      <c r="AU108" s="1"/>
      <c r="AZ108" s="1"/>
    </row>
    <row r="109" spans="2:52" x14ac:dyDescent="0.2">
      <c r="B109" s="8"/>
      <c r="C109" s="1"/>
      <c r="D109" s="1"/>
      <c r="E109" s="8"/>
      <c r="F109" s="1"/>
      <c r="G109" s="1"/>
      <c r="H109" s="1"/>
      <c r="J109" s="1"/>
      <c r="O109" s="1"/>
      <c r="S109" s="1"/>
      <c r="X109" s="1"/>
      <c r="AK109" s="1"/>
      <c r="AP109" s="1"/>
      <c r="AU109" s="1"/>
      <c r="AZ109" s="1"/>
    </row>
    <row r="110" spans="2:52" x14ac:dyDescent="0.2">
      <c r="B110" s="8"/>
      <c r="C110" s="1"/>
      <c r="D110" s="1"/>
      <c r="E110" s="8"/>
      <c r="F110" s="1"/>
      <c r="G110" s="1"/>
      <c r="H110" s="1"/>
      <c r="J110" s="1"/>
      <c r="O110" s="1"/>
      <c r="S110" s="1"/>
      <c r="X110" s="1"/>
      <c r="AK110" s="1"/>
      <c r="AP110" s="1"/>
      <c r="AU110" s="1"/>
      <c r="AZ110" s="1"/>
    </row>
    <row r="111" spans="2:52" x14ac:dyDescent="0.2">
      <c r="B111" s="8"/>
      <c r="C111" s="1"/>
      <c r="D111" s="1"/>
      <c r="E111" s="8"/>
      <c r="F111" s="1"/>
      <c r="G111" s="1"/>
      <c r="H111" s="1"/>
      <c r="J111" s="1"/>
      <c r="O111" s="1"/>
      <c r="S111" s="1"/>
      <c r="X111" s="1"/>
      <c r="AK111" s="1"/>
      <c r="AP111" s="1"/>
      <c r="AU111" s="1"/>
      <c r="AZ111" s="1"/>
    </row>
    <row r="112" spans="2:52" x14ac:dyDescent="0.2">
      <c r="B112" s="8"/>
      <c r="C112" s="1"/>
      <c r="D112" s="1"/>
      <c r="E112" s="8"/>
      <c r="F112" s="1"/>
      <c r="G112" s="1"/>
      <c r="H112" s="1"/>
      <c r="J112" s="1"/>
      <c r="O112" s="1"/>
      <c r="S112" s="1"/>
      <c r="X112" s="1"/>
      <c r="AK112" s="1"/>
      <c r="AP112" s="1"/>
      <c r="AU112" s="1"/>
      <c r="AZ112" s="1"/>
    </row>
    <row r="113" spans="2:52" x14ac:dyDescent="0.2">
      <c r="B113" s="8"/>
      <c r="C113" s="1"/>
      <c r="D113" s="1"/>
      <c r="E113" s="8"/>
      <c r="F113" s="1"/>
      <c r="G113" s="1"/>
      <c r="H113" s="1"/>
      <c r="J113" s="1"/>
      <c r="O113" s="1"/>
      <c r="S113" s="1"/>
      <c r="X113" s="1"/>
      <c r="AK113" s="1"/>
      <c r="AP113" s="1"/>
      <c r="AU113" s="1"/>
      <c r="AZ113" s="1"/>
    </row>
    <row r="114" spans="2:52" x14ac:dyDescent="0.2">
      <c r="B114" s="8"/>
      <c r="C114" s="1"/>
      <c r="D114" s="1"/>
      <c r="E114" s="8"/>
      <c r="F114" s="1"/>
      <c r="G114" s="1"/>
      <c r="H114" s="1"/>
      <c r="J114" s="1"/>
      <c r="O114" s="1"/>
      <c r="S114" s="1"/>
      <c r="X114" s="1"/>
      <c r="AK114" s="1"/>
      <c r="AP114" s="1"/>
      <c r="AU114" s="1"/>
      <c r="AZ114" s="1"/>
    </row>
    <row r="115" spans="2:52" x14ac:dyDescent="0.2">
      <c r="B115" s="8"/>
      <c r="C115" s="1"/>
      <c r="D115" s="1"/>
      <c r="E115" s="8"/>
      <c r="F115" s="1"/>
      <c r="G115" s="1"/>
      <c r="H115" s="1"/>
      <c r="J115" s="1"/>
      <c r="O115" s="1"/>
      <c r="S115" s="1"/>
      <c r="X115" s="1"/>
      <c r="AK115" s="1"/>
      <c r="AP115" s="1"/>
      <c r="AU115" s="1"/>
      <c r="AZ115" s="1"/>
    </row>
    <row r="116" spans="2:52" x14ac:dyDescent="0.2">
      <c r="B116" s="8"/>
      <c r="C116" s="1"/>
      <c r="D116" s="1"/>
      <c r="E116" s="8"/>
      <c r="F116" s="1"/>
      <c r="G116" s="1"/>
      <c r="H116" s="1"/>
      <c r="J116" s="1"/>
      <c r="O116" s="1"/>
      <c r="S116" s="1"/>
      <c r="X116" s="1"/>
      <c r="AK116" s="1"/>
      <c r="AP116" s="1"/>
      <c r="AU116" s="1"/>
      <c r="AZ116" s="1"/>
    </row>
    <row r="117" spans="2:52" x14ac:dyDescent="0.2">
      <c r="B117" s="8"/>
      <c r="C117" s="1"/>
      <c r="D117" s="1"/>
      <c r="E117" s="8"/>
      <c r="F117" s="1"/>
      <c r="G117" s="1"/>
      <c r="H117" s="1"/>
      <c r="J117" s="1"/>
      <c r="O117" s="1"/>
      <c r="S117" s="1"/>
      <c r="X117" s="1"/>
      <c r="AK117" s="1"/>
      <c r="AP117" s="1"/>
      <c r="AU117" s="1"/>
      <c r="AZ117" s="1"/>
    </row>
    <row r="118" spans="2:52" x14ac:dyDescent="0.2">
      <c r="B118" s="8"/>
      <c r="C118" s="1"/>
      <c r="D118" s="1"/>
      <c r="E118" s="8"/>
      <c r="F118" s="1"/>
      <c r="G118" s="1"/>
      <c r="H118" s="1"/>
      <c r="J118" s="1"/>
      <c r="O118" s="1"/>
      <c r="S118" s="1"/>
      <c r="X118" s="1"/>
      <c r="AK118" s="1"/>
      <c r="AP118" s="1"/>
      <c r="AU118" s="1"/>
      <c r="AZ118" s="1"/>
    </row>
    <row r="119" spans="2:52" x14ac:dyDescent="0.2">
      <c r="B119" s="8"/>
      <c r="C119" s="1"/>
      <c r="D119" s="1"/>
      <c r="E119" s="8"/>
      <c r="F119" s="1"/>
      <c r="G119" s="1"/>
      <c r="H119" s="1"/>
      <c r="J119" s="1"/>
      <c r="O119" s="1"/>
      <c r="S119" s="1"/>
      <c r="X119" s="1"/>
      <c r="AK119" s="1"/>
      <c r="AP119" s="1"/>
      <c r="AU119" s="1"/>
      <c r="AZ119" s="1"/>
    </row>
    <row r="120" spans="2:52" x14ac:dyDescent="0.2">
      <c r="B120" s="8"/>
      <c r="C120" s="1"/>
      <c r="D120" s="1"/>
      <c r="E120" s="8"/>
      <c r="F120" s="1"/>
      <c r="G120" s="1"/>
      <c r="H120" s="1"/>
      <c r="J120" s="1"/>
      <c r="O120" s="1"/>
      <c r="S120" s="1"/>
      <c r="X120" s="1"/>
      <c r="AK120" s="1"/>
      <c r="AP120" s="1"/>
      <c r="AU120" s="1"/>
      <c r="AZ120" s="1"/>
    </row>
    <row r="121" spans="2:52" x14ac:dyDescent="0.2">
      <c r="B121" s="8"/>
      <c r="C121" s="1"/>
      <c r="D121" s="1"/>
      <c r="E121" s="8"/>
      <c r="F121" s="1"/>
      <c r="G121" s="1"/>
      <c r="H121" s="1"/>
      <c r="J121" s="1"/>
      <c r="O121" s="1"/>
      <c r="S121" s="1"/>
      <c r="X121" s="1"/>
      <c r="AK121" s="1"/>
      <c r="AP121" s="1"/>
      <c r="AU121" s="1"/>
      <c r="AZ121" s="1"/>
    </row>
    <row r="122" spans="2:52" x14ac:dyDescent="0.2">
      <c r="B122" s="8"/>
      <c r="C122" s="1"/>
      <c r="D122" s="1"/>
      <c r="E122" s="8"/>
      <c r="F122" s="1"/>
      <c r="G122" s="1"/>
      <c r="H122" s="1"/>
      <c r="J122" s="1"/>
      <c r="O122" s="1"/>
      <c r="S122" s="1"/>
      <c r="X122" s="1"/>
      <c r="AK122" s="1"/>
      <c r="AP122" s="1"/>
      <c r="AU122" s="1"/>
      <c r="AZ122" s="1"/>
    </row>
    <row r="123" spans="2:52" x14ac:dyDescent="0.2">
      <c r="B123" s="8"/>
      <c r="C123" s="1"/>
      <c r="D123" s="1"/>
      <c r="E123" s="8"/>
      <c r="F123" s="1"/>
      <c r="G123" s="1"/>
      <c r="H123" s="1"/>
      <c r="J123" s="1"/>
      <c r="O123" s="1"/>
      <c r="S123" s="1"/>
      <c r="X123" s="1"/>
      <c r="AK123" s="1"/>
      <c r="AP123" s="1"/>
      <c r="AU123" s="1"/>
      <c r="AZ123" s="1"/>
    </row>
    <row r="124" spans="2:52" x14ac:dyDescent="0.2">
      <c r="B124" s="8"/>
      <c r="C124" s="1"/>
      <c r="D124" s="1"/>
      <c r="E124" s="8"/>
      <c r="F124" s="1"/>
      <c r="G124" s="1"/>
      <c r="H124" s="1"/>
      <c r="J124" s="1"/>
      <c r="O124" s="1"/>
      <c r="S124" s="1"/>
      <c r="X124" s="1"/>
      <c r="AK124" s="1"/>
      <c r="AP124" s="1"/>
      <c r="AU124" s="1"/>
      <c r="AZ124" s="1"/>
    </row>
    <row r="125" spans="2:52" x14ac:dyDescent="0.2">
      <c r="B125" s="8"/>
      <c r="C125" s="1"/>
      <c r="D125" s="1"/>
      <c r="E125" s="8"/>
      <c r="F125" s="1"/>
      <c r="G125" s="1"/>
      <c r="H125" s="1"/>
      <c r="J125" s="1"/>
      <c r="O125" s="1"/>
      <c r="S125" s="1"/>
      <c r="X125" s="1"/>
      <c r="AK125" s="1"/>
      <c r="AP125" s="1"/>
      <c r="AU125" s="1"/>
      <c r="AZ125" s="1"/>
    </row>
    <row r="126" spans="2:52" x14ac:dyDescent="0.2">
      <c r="B126" s="8"/>
      <c r="C126" s="1"/>
      <c r="D126" s="1"/>
      <c r="E126" s="8"/>
      <c r="F126" s="1"/>
      <c r="G126" s="1"/>
      <c r="H126" s="1"/>
      <c r="J126" s="1"/>
      <c r="O126" s="1"/>
      <c r="S126" s="1"/>
      <c r="X126" s="1"/>
      <c r="AK126" s="1"/>
      <c r="AP126" s="1"/>
      <c r="AU126" s="1"/>
      <c r="AZ126" s="1"/>
    </row>
    <row r="127" spans="2:52" x14ac:dyDescent="0.2">
      <c r="B127" s="8"/>
      <c r="C127" s="1"/>
      <c r="D127" s="1"/>
      <c r="E127" s="8"/>
      <c r="F127" s="1"/>
      <c r="G127" s="1"/>
      <c r="H127" s="1"/>
      <c r="J127" s="1"/>
      <c r="O127" s="1"/>
      <c r="S127" s="1"/>
      <c r="X127" s="1"/>
      <c r="AK127" s="1"/>
      <c r="AP127" s="1"/>
      <c r="AU127" s="1"/>
      <c r="AZ127" s="1"/>
    </row>
    <row r="128" spans="2:52" x14ac:dyDescent="0.2">
      <c r="B128" s="8"/>
      <c r="C128" s="1"/>
      <c r="D128" s="1"/>
      <c r="E128" s="8"/>
      <c r="F128" s="1"/>
      <c r="G128" s="1"/>
      <c r="H128" s="1"/>
      <c r="J128" s="1"/>
      <c r="O128" s="1"/>
      <c r="S128" s="1"/>
      <c r="X128" s="1"/>
      <c r="AK128" s="1"/>
      <c r="AP128" s="1"/>
      <c r="AU128" s="1"/>
      <c r="AZ128" s="1"/>
    </row>
    <row r="129" spans="2:52" x14ac:dyDescent="0.2">
      <c r="B129" s="8"/>
      <c r="C129" s="1"/>
      <c r="D129" s="1"/>
      <c r="E129" s="8"/>
      <c r="F129" s="1"/>
      <c r="G129" s="1"/>
      <c r="H129" s="1"/>
      <c r="J129" s="1"/>
      <c r="O129" s="1"/>
      <c r="S129" s="1"/>
      <c r="X129" s="1"/>
      <c r="AK129" s="1"/>
      <c r="AP129" s="1"/>
      <c r="AU129" s="1"/>
      <c r="AZ129" s="1"/>
    </row>
    <row r="130" spans="2:52" x14ac:dyDescent="0.2">
      <c r="B130" s="8"/>
      <c r="C130" s="1"/>
      <c r="D130" s="1"/>
      <c r="E130" s="8"/>
      <c r="F130" s="1"/>
      <c r="G130" s="1"/>
      <c r="H130" s="1"/>
      <c r="J130" s="1"/>
      <c r="O130" s="1"/>
      <c r="S130" s="1"/>
      <c r="X130" s="1"/>
      <c r="AK130" s="1"/>
      <c r="AP130" s="1"/>
      <c r="AU130" s="1"/>
      <c r="AZ130" s="1"/>
    </row>
    <row r="131" spans="2:52" x14ac:dyDescent="0.2">
      <c r="B131" s="8"/>
      <c r="C131" s="1"/>
      <c r="D131" s="1"/>
      <c r="E131" s="8"/>
      <c r="F131" s="1"/>
      <c r="G131" s="1"/>
      <c r="H131" s="1"/>
      <c r="J131" s="1"/>
      <c r="O131" s="1"/>
      <c r="S131" s="1"/>
      <c r="X131" s="1"/>
      <c r="AK131" s="1"/>
      <c r="AP131" s="1"/>
      <c r="AU131" s="1"/>
      <c r="AZ131" s="1"/>
    </row>
    <row r="132" spans="2:52" x14ac:dyDescent="0.2">
      <c r="B132" s="8"/>
      <c r="C132" s="1"/>
      <c r="D132" s="1"/>
      <c r="E132" s="8"/>
      <c r="F132" s="1"/>
      <c r="G132" s="1"/>
      <c r="H132" s="1"/>
      <c r="J132" s="1"/>
      <c r="O132" s="1"/>
      <c r="S132" s="1"/>
      <c r="X132" s="1"/>
      <c r="AK132" s="1"/>
      <c r="AP132" s="1"/>
      <c r="AU132" s="1"/>
      <c r="AZ132" s="1"/>
    </row>
    <row r="133" spans="2:52" x14ac:dyDescent="0.2">
      <c r="B133" s="8"/>
      <c r="C133" s="1"/>
      <c r="D133" s="1"/>
      <c r="E133" s="8"/>
      <c r="F133" s="1"/>
      <c r="G133" s="1"/>
      <c r="H133" s="1"/>
      <c r="J133" s="1"/>
      <c r="O133" s="1"/>
      <c r="S133" s="1"/>
      <c r="X133" s="1"/>
      <c r="AK133" s="1"/>
      <c r="AP133" s="1"/>
      <c r="AU133" s="1"/>
      <c r="AZ133" s="1"/>
    </row>
    <row r="134" spans="2:52" x14ac:dyDescent="0.2">
      <c r="B134" s="8"/>
      <c r="C134" s="1"/>
      <c r="D134" s="1"/>
      <c r="E134" s="8"/>
      <c r="F134" s="1"/>
      <c r="G134" s="1"/>
      <c r="H134" s="1"/>
      <c r="J134" s="1"/>
      <c r="O134" s="1"/>
      <c r="S134" s="1"/>
      <c r="X134" s="1"/>
      <c r="AK134" s="1"/>
      <c r="AP134" s="1"/>
      <c r="AU134" s="1"/>
      <c r="AZ134" s="1"/>
    </row>
    <row r="135" spans="2:52" x14ac:dyDescent="0.2">
      <c r="B135" s="8"/>
      <c r="C135" s="1"/>
      <c r="D135" s="1"/>
      <c r="E135" s="8"/>
      <c r="F135" s="1"/>
      <c r="G135" s="1"/>
      <c r="H135" s="1"/>
      <c r="J135" s="1"/>
      <c r="O135" s="1"/>
      <c r="S135" s="1"/>
      <c r="X135" s="1"/>
      <c r="AK135" s="1"/>
      <c r="AP135" s="1"/>
      <c r="AU135" s="1"/>
      <c r="AZ135" s="1"/>
    </row>
    <row r="136" spans="2:52" x14ac:dyDescent="0.2">
      <c r="B136" s="8"/>
      <c r="C136" s="1"/>
      <c r="D136" s="1"/>
      <c r="E136" s="8"/>
      <c r="F136" s="1"/>
      <c r="G136" s="1"/>
      <c r="H136" s="1"/>
      <c r="J136" s="1"/>
      <c r="O136" s="1"/>
      <c r="S136" s="1"/>
      <c r="X136" s="1"/>
      <c r="AK136" s="1"/>
      <c r="AP136" s="1"/>
      <c r="AU136" s="1"/>
      <c r="AZ136" s="1"/>
    </row>
    <row r="137" spans="2:52" x14ac:dyDescent="0.2">
      <c r="B137" s="8"/>
      <c r="C137" s="1"/>
      <c r="D137" s="1"/>
      <c r="E137" s="8"/>
      <c r="F137" s="1"/>
      <c r="G137" s="1"/>
      <c r="H137" s="1"/>
      <c r="J137" s="1"/>
      <c r="O137" s="1"/>
      <c r="S137" s="1"/>
      <c r="X137" s="1"/>
      <c r="AK137" s="1"/>
      <c r="AP137" s="1"/>
      <c r="AU137" s="1"/>
      <c r="AZ137" s="1"/>
    </row>
    <row r="138" spans="2:52" x14ac:dyDescent="0.2">
      <c r="B138" s="8"/>
      <c r="C138" s="1"/>
      <c r="D138" s="1"/>
      <c r="E138" s="8"/>
      <c r="F138" s="1"/>
      <c r="G138" s="1"/>
      <c r="H138" s="1"/>
      <c r="J138" s="1"/>
      <c r="O138" s="1"/>
      <c r="S138" s="1"/>
      <c r="X138" s="1"/>
      <c r="AK138" s="1"/>
      <c r="AP138" s="1"/>
      <c r="AU138" s="1"/>
      <c r="AZ138" s="1"/>
    </row>
    <row r="139" spans="2:52" x14ac:dyDescent="0.2">
      <c r="B139" s="8"/>
      <c r="C139" s="1"/>
      <c r="D139" s="1"/>
      <c r="E139" s="8"/>
      <c r="F139" s="1"/>
      <c r="G139" s="1"/>
      <c r="H139" s="1"/>
      <c r="J139" s="1"/>
      <c r="O139" s="1"/>
      <c r="S139" s="1"/>
      <c r="X139" s="1"/>
      <c r="AK139" s="1"/>
      <c r="AP139" s="1"/>
      <c r="AU139" s="1"/>
      <c r="AZ139" s="1"/>
    </row>
    <row r="140" spans="2:52" x14ac:dyDescent="0.2">
      <c r="B140" s="8"/>
      <c r="C140" s="1"/>
      <c r="D140" s="1"/>
      <c r="E140" s="8"/>
      <c r="F140" s="1"/>
      <c r="G140" s="1"/>
      <c r="H140" s="1"/>
      <c r="J140" s="1"/>
      <c r="O140" s="1"/>
      <c r="S140" s="1"/>
      <c r="X140" s="1"/>
      <c r="AK140" s="1"/>
      <c r="AP140" s="1"/>
      <c r="AU140" s="1"/>
      <c r="AZ140" s="1"/>
    </row>
    <row r="141" spans="2:52" x14ac:dyDescent="0.2">
      <c r="B141" s="8"/>
      <c r="C141" s="1"/>
      <c r="D141" s="1"/>
      <c r="E141" s="8"/>
      <c r="F141" s="1"/>
      <c r="G141" s="1"/>
      <c r="H141" s="1"/>
      <c r="J141" s="1"/>
      <c r="O141" s="1"/>
      <c r="S141" s="1"/>
      <c r="X141" s="1"/>
      <c r="AK141" s="1"/>
      <c r="AP141" s="1"/>
      <c r="AU141" s="1"/>
      <c r="AZ141" s="1"/>
    </row>
    <row r="142" spans="2:52" x14ac:dyDescent="0.2">
      <c r="B142" s="8"/>
      <c r="C142" s="1"/>
      <c r="D142" s="1"/>
      <c r="E142" s="8"/>
      <c r="F142" s="1"/>
      <c r="G142" s="1"/>
      <c r="H142" s="1"/>
      <c r="J142" s="1"/>
      <c r="O142" s="1"/>
      <c r="S142" s="1"/>
      <c r="X142" s="1"/>
      <c r="AK142" s="1"/>
      <c r="AP142" s="1"/>
      <c r="AU142" s="1"/>
      <c r="AZ142" s="1"/>
    </row>
    <row r="143" spans="2:52" x14ac:dyDescent="0.2">
      <c r="B143" s="8"/>
      <c r="C143" s="1"/>
      <c r="D143" s="1"/>
      <c r="E143" s="8"/>
      <c r="F143" s="1"/>
      <c r="G143" s="1"/>
      <c r="H143" s="1"/>
      <c r="J143" s="1"/>
      <c r="O143" s="1"/>
      <c r="S143" s="1"/>
      <c r="X143" s="1"/>
      <c r="AK143" s="1"/>
      <c r="AP143" s="1"/>
      <c r="AU143" s="1"/>
      <c r="AZ143" s="1"/>
    </row>
    <row r="144" spans="2:52" x14ac:dyDescent="0.2">
      <c r="B144" s="8"/>
      <c r="C144" s="1"/>
      <c r="D144" s="1"/>
      <c r="E144" s="8"/>
      <c r="F144" s="1"/>
      <c r="G144" s="1"/>
      <c r="H144" s="1"/>
      <c r="J144" s="1"/>
      <c r="O144" s="1"/>
      <c r="S144" s="1"/>
      <c r="X144" s="1"/>
      <c r="AK144" s="1"/>
      <c r="AP144" s="1"/>
      <c r="AU144" s="1"/>
      <c r="AZ144" s="1"/>
    </row>
    <row r="145" spans="2:52" x14ac:dyDescent="0.2">
      <c r="B145" s="8"/>
      <c r="C145" s="1"/>
      <c r="D145" s="1"/>
      <c r="E145" s="8"/>
      <c r="F145" s="1"/>
      <c r="G145" s="1"/>
      <c r="H145" s="1"/>
      <c r="J145" s="1"/>
      <c r="O145" s="1"/>
      <c r="S145" s="1"/>
      <c r="X145" s="1"/>
      <c r="AK145" s="1"/>
      <c r="AP145" s="1"/>
      <c r="AU145" s="1"/>
      <c r="AZ145" s="1"/>
    </row>
    <row r="146" spans="2:52" x14ac:dyDescent="0.2">
      <c r="B146" s="8"/>
      <c r="C146" s="1"/>
      <c r="D146" s="1"/>
      <c r="E146" s="8"/>
      <c r="F146" s="1"/>
      <c r="G146" s="1"/>
      <c r="H146" s="1"/>
      <c r="J146" s="1"/>
      <c r="O146" s="1"/>
      <c r="S146" s="1"/>
      <c r="X146" s="1"/>
      <c r="AK146" s="1"/>
      <c r="AP146" s="1"/>
      <c r="AU146" s="1"/>
      <c r="AZ146" s="1"/>
    </row>
    <row r="147" spans="2:52" x14ac:dyDescent="0.2">
      <c r="B147" s="8"/>
      <c r="C147" s="1"/>
      <c r="D147" s="1"/>
      <c r="E147" s="8"/>
      <c r="F147" s="1"/>
      <c r="G147" s="1"/>
      <c r="H147" s="1"/>
      <c r="J147" s="1"/>
      <c r="O147" s="1"/>
      <c r="S147" s="1"/>
      <c r="X147" s="1"/>
      <c r="AK147" s="1"/>
      <c r="AP147" s="1"/>
      <c r="AU147" s="1"/>
      <c r="AZ147" s="1"/>
    </row>
    <row r="148" spans="2:52" x14ac:dyDescent="0.2">
      <c r="B148" s="8"/>
      <c r="C148" s="1"/>
      <c r="D148" s="1"/>
      <c r="E148" s="8"/>
      <c r="F148" s="1"/>
      <c r="G148" s="1"/>
      <c r="H148" s="1"/>
      <c r="J148" s="1"/>
      <c r="O148" s="1"/>
      <c r="S148" s="1"/>
      <c r="X148" s="1"/>
      <c r="AK148" s="1"/>
      <c r="AP148" s="1"/>
      <c r="AU148" s="1"/>
      <c r="AZ148" s="1"/>
    </row>
    <row r="149" spans="2:52" x14ac:dyDescent="0.2">
      <c r="B149" s="8"/>
      <c r="C149" s="1"/>
      <c r="D149" s="1"/>
      <c r="E149" s="8"/>
      <c r="F149" s="1"/>
      <c r="G149" s="1"/>
      <c r="H149" s="1"/>
      <c r="J149" s="1"/>
      <c r="O149" s="1"/>
      <c r="S149" s="1"/>
      <c r="X149" s="1"/>
      <c r="AK149" s="1"/>
      <c r="AP149" s="1"/>
      <c r="AU149" s="1"/>
      <c r="AZ149" s="1"/>
    </row>
    <row r="150" spans="2:52" x14ac:dyDescent="0.2">
      <c r="B150" s="8"/>
      <c r="C150" s="1"/>
      <c r="D150" s="1"/>
      <c r="E150" s="8"/>
      <c r="F150" s="1"/>
      <c r="G150" s="1"/>
      <c r="H150" s="1"/>
      <c r="J150" s="1"/>
      <c r="O150" s="1"/>
      <c r="S150" s="1"/>
      <c r="X150" s="1"/>
      <c r="AK150" s="1"/>
      <c r="AP150" s="1"/>
      <c r="AU150" s="1"/>
      <c r="AZ150" s="1"/>
    </row>
    <row r="151" spans="2:52" x14ac:dyDescent="0.2">
      <c r="B151" s="8"/>
      <c r="C151" s="1"/>
      <c r="D151" s="1"/>
      <c r="E151" s="8"/>
      <c r="F151" s="1"/>
      <c r="G151" s="1"/>
      <c r="H151" s="1"/>
      <c r="J151" s="1"/>
      <c r="O151" s="1"/>
      <c r="S151" s="1"/>
      <c r="X151" s="1"/>
      <c r="AK151" s="1"/>
      <c r="AP151" s="1"/>
      <c r="AU151" s="1"/>
      <c r="AZ151" s="1"/>
    </row>
    <row r="152" spans="2:52" x14ac:dyDescent="0.2">
      <c r="B152" s="8"/>
      <c r="C152" s="1"/>
      <c r="D152" s="1"/>
      <c r="E152" s="8"/>
      <c r="F152" s="1"/>
      <c r="G152" s="1"/>
      <c r="H152" s="1"/>
      <c r="J152" s="1"/>
      <c r="O152" s="1"/>
      <c r="S152" s="1"/>
      <c r="X152" s="1"/>
      <c r="AK152" s="1"/>
      <c r="AP152" s="1"/>
      <c r="AU152" s="1"/>
      <c r="AZ152" s="1"/>
    </row>
    <row r="153" spans="2:52" x14ac:dyDescent="0.2">
      <c r="B153" s="8"/>
      <c r="C153" s="1"/>
      <c r="D153" s="1"/>
      <c r="E153" s="8"/>
      <c r="F153" s="1"/>
      <c r="G153" s="1"/>
      <c r="H153" s="1"/>
      <c r="J153" s="1"/>
      <c r="O153" s="1"/>
      <c r="S153" s="1"/>
      <c r="X153" s="1"/>
      <c r="AK153" s="1"/>
      <c r="AP153" s="1"/>
      <c r="AU153" s="1"/>
      <c r="AZ153" s="1"/>
    </row>
    <row r="154" spans="2:52" x14ac:dyDescent="0.2">
      <c r="B154" s="8"/>
      <c r="C154" s="1"/>
      <c r="D154" s="1"/>
      <c r="E154" s="8"/>
      <c r="F154" s="1"/>
      <c r="G154" s="1"/>
      <c r="H154" s="1"/>
      <c r="J154" s="1"/>
      <c r="O154" s="1"/>
      <c r="S154" s="1"/>
      <c r="X154" s="1"/>
      <c r="AK154" s="1"/>
      <c r="AP154" s="1"/>
      <c r="AU154" s="1"/>
      <c r="AZ154" s="1"/>
    </row>
    <row r="155" spans="2:52" x14ac:dyDescent="0.2">
      <c r="B155" s="8"/>
      <c r="C155" s="1"/>
      <c r="D155" s="1"/>
      <c r="E155" s="8"/>
      <c r="F155" s="1"/>
      <c r="G155" s="1"/>
      <c r="H155" s="1"/>
      <c r="J155" s="1"/>
      <c r="O155" s="1"/>
      <c r="S155" s="1"/>
      <c r="X155" s="1"/>
      <c r="AK155" s="1"/>
      <c r="AP155" s="1"/>
      <c r="AU155" s="1"/>
      <c r="AZ155" s="1"/>
    </row>
    <row r="156" spans="2:52" x14ac:dyDescent="0.2">
      <c r="B156" s="8"/>
      <c r="C156" s="1"/>
      <c r="D156" s="1"/>
      <c r="E156" s="8"/>
      <c r="F156" s="1"/>
      <c r="G156" s="1"/>
      <c r="H156" s="1"/>
      <c r="J156" s="1"/>
      <c r="O156" s="1"/>
      <c r="S156" s="1"/>
      <c r="X156" s="1"/>
      <c r="AK156" s="1"/>
      <c r="AP156" s="1"/>
      <c r="AU156" s="1"/>
      <c r="AZ156" s="1"/>
    </row>
    <row r="157" spans="2:52" x14ac:dyDescent="0.2">
      <c r="B157" s="8"/>
      <c r="C157" s="1"/>
      <c r="D157" s="1"/>
      <c r="E157" s="8"/>
      <c r="F157" s="1"/>
      <c r="G157" s="1"/>
      <c r="H157" s="1"/>
      <c r="J157" s="1"/>
      <c r="O157" s="1"/>
      <c r="S157" s="1"/>
      <c r="X157" s="1"/>
      <c r="AK157" s="1"/>
      <c r="AP157" s="1"/>
      <c r="AU157" s="1"/>
      <c r="AZ157" s="1"/>
    </row>
    <row r="158" spans="2:52" x14ac:dyDescent="0.2">
      <c r="B158" s="8"/>
      <c r="C158" s="1"/>
      <c r="D158" s="1"/>
      <c r="E158" s="8"/>
      <c r="F158" s="1"/>
      <c r="G158" s="1"/>
      <c r="H158" s="1"/>
      <c r="J158" s="1"/>
      <c r="O158" s="1"/>
      <c r="S158" s="1"/>
      <c r="X158" s="1"/>
      <c r="AK158" s="1"/>
      <c r="AP158" s="1"/>
      <c r="AU158" s="1"/>
      <c r="AZ158" s="1"/>
    </row>
    <row r="159" spans="2:52" x14ac:dyDescent="0.2">
      <c r="B159" s="8"/>
      <c r="C159" s="1"/>
      <c r="D159" s="1"/>
      <c r="E159" s="8"/>
      <c r="F159" s="1"/>
      <c r="G159" s="1"/>
      <c r="H159" s="1"/>
      <c r="J159" s="1"/>
      <c r="O159" s="1"/>
      <c r="S159" s="1"/>
      <c r="X159" s="1"/>
      <c r="AK159" s="1"/>
      <c r="AP159" s="1"/>
      <c r="AU159" s="1"/>
      <c r="AZ159" s="1"/>
    </row>
    <row r="160" spans="2:52" x14ac:dyDescent="0.2">
      <c r="B160" s="8"/>
      <c r="C160" s="1"/>
      <c r="D160" s="1"/>
      <c r="E160" s="8"/>
      <c r="F160" s="1"/>
      <c r="G160" s="1"/>
      <c r="H160" s="1"/>
      <c r="J160" s="1"/>
      <c r="O160" s="1"/>
      <c r="S160" s="1"/>
      <c r="X160" s="1"/>
      <c r="AK160" s="1"/>
      <c r="AP160" s="1"/>
      <c r="AU160" s="1"/>
      <c r="AZ160" s="1"/>
    </row>
    <row r="161" spans="2:52" x14ac:dyDescent="0.2">
      <c r="B161" s="8"/>
      <c r="C161" s="1"/>
      <c r="D161" s="1"/>
      <c r="E161" s="8"/>
      <c r="F161" s="1"/>
      <c r="G161" s="1"/>
      <c r="H161" s="1"/>
      <c r="J161" s="1"/>
      <c r="O161" s="1"/>
      <c r="S161" s="1"/>
      <c r="X161" s="1"/>
      <c r="AK161" s="1"/>
      <c r="AP161" s="1"/>
      <c r="AU161" s="1"/>
      <c r="AZ161" s="1"/>
    </row>
    <row r="162" spans="2:52" x14ac:dyDescent="0.2">
      <c r="B162" s="8"/>
      <c r="C162" s="1"/>
      <c r="D162" s="1"/>
      <c r="E162" s="8"/>
      <c r="F162" s="1"/>
      <c r="G162" s="1"/>
      <c r="H162" s="1"/>
      <c r="J162" s="1"/>
      <c r="O162" s="1"/>
      <c r="S162" s="1"/>
      <c r="X162" s="1"/>
      <c r="AK162" s="1"/>
      <c r="AP162" s="1"/>
      <c r="AU162" s="1"/>
      <c r="AZ162" s="1"/>
    </row>
    <row r="163" spans="2:52" x14ac:dyDescent="0.2">
      <c r="B163" s="8"/>
      <c r="C163" s="1"/>
      <c r="D163" s="1"/>
      <c r="E163" s="8"/>
      <c r="F163" s="1"/>
      <c r="G163" s="1"/>
      <c r="H163" s="1"/>
      <c r="J163" s="1"/>
      <c r="O163" s="1"/>
      <c r="S163" s="1"/>
      <c r="X163" s="1"/>
      <c r="AK163" s="1"/>
      <c r="AP163" s="1"/>
      <c r="AU163" s="1"/>
      <c r="AZ163" s="1"/>
    </row>
    <row r="164" spans="2:52" x14ac:dyDescent="0.2">
      <c r="B164" s="8"/>
      <c r="C164" s="1"/>
      <c r="D164" s="1"/>
      <c r="E164" s="8"/>
      <c r="F164" s="1"/>
      <c r="G164" s="1"/>
      <c r="H164" s="1"/>
      <c r="J164" s="1"/>
      <c r="O164" s="1"/>
      <c r="S164" s="1"/>
      <c r="X164" s="1"/>
      <c r="AK164" s="1"/>
      <c r="AP164" s="1"/>
      <c r="AU164" s="1"/>
      <c r="AZ164" s="1"/>
    </row>
    <row r="165" spans="2:52" x14ac:dyDescent="0.2">
      <c r="B165" s="8"/>
      <c r="C165" s="1"/>
      <c r="D165" s="1"/>
      <c r="E165" s="8"/>
      <c r="F165" s="1"/>
      <c r="G165" s="1"/>
      <c r="H165" s="1"/>
      <c r="J165" s="1"/>
      <c r="O165" s="1"/>
      <c r="S165" s="1"/>
      <c r="X165" s="1"/>
      <c r="AK165" s="1"/>
      <c r="AP165" s="1"/>
      <c r="AU165" s="1"/>
      <c r="AZ165" s="1"/>
    </row>
    <row r="166" spans="2:52" x14ac:dyDescent="0.2">
      <c r="B166" s="8"/>
      <c r="C166" s="1"/>
      <c r="D166" s="1"/>
      <c r="E166" s="8"/>
      <c r="F166" s="1"/>
      <c r="G166" s="1"/>
      <c r="H166" s="1"/>
      <c r="J166" s="1"/>
      <c r="O166" s="1"/>
      <c r="S166" s="1"/>
      <c r="X166" s="1"/>
      <c r="AK166" s="1"/>
      <c r="AP166" s="1"/>
      <c r="AU166" s="1"/>
      <c r="AZ166" s="1"/>
    </row>
    <row r="167" spans="2:52" x14ac:dyDescent="0.2">
      <c r="B167" s="8"/>
      <c r="C167" s="1"/>
      <c r="D167" s="1"/>
      <c r="E167" s="8"/>
      <c r="F167" s="1"/>
      <c r="G167" s="1"/>
      <c r="H167" s="1"/>
      <c r="J167" s="1"/>
      <c r="O167" s="1"/>
      <c r="S167" s="1"/>
      <c r="X167" s="1"/>
      <c r="AK167" s="1"/>
      <c r="AP167" s="1"/>
      <c r="AU167" s="1"/>
      <c r="AZ167" s="1"/>
    </row>
    <row r="168" spans="2:52" x14ac:dyDescent="0.2">
      <c r="B168" s="8"/>
      <c r="C168" s="1"/>
      <c r="D168" s="1"/>
      <c r="E168" s="8"/>
      <c r="F168" s="1"/>
      <c r="G168" s="1"/>
      <c r="H168" s="1"/>
      <c r="J168" s="1"/>
      <c r="O168" s="1"/>
      <c r="S168" s="1"/>
      <c r="X168" s="1"/>
      <c r="AK168" s="1"/>
      <c r="AP168" s="1"/>
      <c r="AU168" s="1"/>
      <c r="AZ168" s="1"/>
    </row>
    <row r="169" spans="2:52" x14ac:dyDescent="0.2">
      <c r="B169" s="8"/>
      <c r="C169" s="1"/>
      <c r="D169" s="1"/>
      <c r="E169" s="8"/>
      <c r="F169" s="1"/>
      <c r="G169" s="1"/>
      <c r="H169" s="1"/>
      <c r="J169" s="1"/>
      <c r="O169" s="1"/>
      <c r="S169" s="1"/>
      <c r="X169" s="1"/>
      <c r="AK169" s="1"/>
      <c r="AP169" s="1"/>
      <c r="AU169" s="1"/>
      <c r="AZ169" s="1"/>
    </row>
    <row r="170" spans="2:52" x14ac:dyDescent="0.2">
      <c r="B170" s="8"/>
      <c r="C170" s="1"/>
      <c r="D170" s="1"/>
      <c r="E170" s="8"/>
      <c r="F170" s="1"/>
      <c r="G170" s="1"/>
      <c r="H170" s="1"/>
      <c r="J170" s="1"/>
      <c r="O170" s="1"/>
      <c r="S170" s="1"/>
      <c r="X170" s="1"/>
      <c r="AK170" s="1"/>
      <c r="AP170" s="1"/>
      <c r="AU170" s="1"/>
      <c r="AZ170" s="1"/>
    </row>
    <row r="171" spans="2:52" x14ac:dyDescent="0.2">
      <c r="B171" s="8"/>
      <c r="C171" s="1"/>
      <c r="D171" s="1"/>
      <c r="E171" s="8"/>
      <c r="F171" s="1"/>
      <c r="G171" s="1"/>
      <c r="H171" s="1"/>
      <c r="J171" s="1"/>
      <c r="O171" s="1"/>
      <c r="S171" s="1"/>
      <c r="X171" s="1"/>
      <c r="AK171" s="1"/>
      <c r="AP171" s="1"/>
      <c r="AU171" s="1"/>
      <c r="AZ171" s="1"/>
    </row>
    <row r="172" spans="2:52" x14ac:dyDescent="0.2">
      <c r="B172" s="8"/>
      <c r="C172" s="1"/>
      <c r="D172" s="1"/>
      <c r="E172" s="8"/>
      <c r="F172" s="1"/>
      <c r="G172" s="1"/>
      <c r="H172" s="1"/>
      <c r="J172" s="1"/>
      <c r="O172" s="1"/>
      <c r="S172" s="1"/>
      <c r="X172" s="1"/>
      <c r="AK172" s="1"/>
      <c r="AP172" s="1"/>
      <c r="AU172" s="1"/>
      <c r="AZ172" s="1"/>
    </row>
    <row r="173" spans="2:52" x14ac:dyDescent="0.2">
      <c r="B173" s="8"/>
      <c r="C173" s="1"/>
      <c r="D173" s="1"/>
      <c r="E173" s="8"/>
      <c r="F173" s="1"/>
      <c r="G173" s="1"/>
      <c r="H173" s="1"/>
      <c r="J173" s="1"/>
      <c r="O173" s="1"/>
      <c r="S173" s="1"/>
      <c r="X173" s="1"/>
      <c r="AK173" s="1"/>
      <c r="AP173" s="1"/>
      <c r="AU173" s="1"/>
      <c r="AZ173" s="1"/>
    </row>
    <row r="174" spans="2:52" x14ac:dyDescent="0.2">
      <c r="B174" s="8"/>
      <c r="C174" s="1"/>
      <c r="D174" s="1"/>
      <c r="E174" s="8"/>
      <c r="F174" s="1"/>
      <c r="G174" s="1"/>
      <c r="H174" s="1"/>
      <c r="J174" s="1"/>
      <c r="O174" s="1"/>
      <c r="S174" s="1"/>
      <c r="X174" s="1"/>
      <c r="AK174" s="1"/>
      <c r="AP174" s="1"/>
      <c r="AU174" s="1"/>
      <c r="AZ174" s="1"/>
    </row>
    <row r="175" spans="2:52" x14ac:dyDescent="0.2">
      <c r="B175" s="8"/>
      <c r="C175" s="1"/>
      <c r="D175" s="1"/>
      <c r="E175" s="8"/>
      <c r="F175" s="1"/>
      <c r="G175" s="1"/>
      <c r="H175" s="1"/>
      <c r="J175" s="1"/>
      <c r="O175" s="1"/>
      <c r="S175" s="1"/>
      <c r="X175" s="1"/>
      <c r="AK175" s="1"/>
      <c r="AP175" s="1"/>
      <c r="AU175" s="1"/>
      <c r="AZ175" s="1"/>
    </row>
    <row r="176" spans="2:52" x14ac:dyDescent="0.2">
      <c r="B176" s="8"/>
      <c r="C176" s="1"/>
      <c r="D176" s="1"/>
      <c r="E176" s="8"/>
      <c r="F176" s="1"/>
      <c r="G176" s="1"/>
      <c r="H176" s="1"/>
      <c r="J176" s="1"/>
      <c r="O176" s="1"/>
      <c r="S176" s="1"/>
      <c r="X176" s="1"/>
      <c r="AK176" s="1"/>
      <c r="AP176" s="1"/>
      <c r="AU176" s="1"/>
      <c r="AZ176" s="1"/>
    </row>
    <row r="177" spans="2:52" x14ac:dyDescent="0.2">
      <c r="B177" s="8"/>
      <c r="C177" s="1"/>
      <c r="D177" s="1"/>
      <c r="E177" s="8"/>
      <c r="F177" s="1"/>
      <c r="G177" s="1"/>
      <c r="H177" s="1"/>
      <c r="J177" s="1"/>
      <c r="O177" s="1"/>
      <c r="S177" s="1"/>
      <c r="X177" s="1"/>
      <c r="AK177" s="1"/>
      <c r="AP177" s="1"/>
      <c r="AU177" s="1"/>
      <c r="AZ177" s="1"/>
    </row>
    <row r="178" spans="2:52" x14ac:dyDescent="0.2">
      <c r="B178" s="8"/>
      <c r="C178" s="1"/>
      <c r="D178" s="1"/>
      <c r="E178" s="8"/>
      <c r="F178" s="1"/>
      <c r="G178" s="1"/>
      <c r="H178" s="1"/>
      <c r="J178" s="1"/>
      <c r="O178" s="1"/>
      <c r="S178" s="1"/>
      <c r="X178" s="1"/>
      <c r="AK178" s="1"/>
      <c r="AP178" s="1"/>
      <c r="AU178" s="1"/>
      <c r="AZ178" s="1"/>
    </row>
    <row r="179" spans="2:52" x14ac:dyDescent="0.2">
      <c r="B179" s="8"/>
      <c r="C179" s="1"/>
      <c r="D179" s="1"/>
      <c r="E179" s="8"/>
      <c r="F179" s="1"/>
      <c r="G179" s="1"/>
      <c r="H179" s="1"/>
      <c r="J179" s="1"/>
      <c r="O179" s="1"/>
      <c r="S179" s="1"/>
      <c r="X179" s="1"/>
      <c r="AK179" s="1"/>
      <c r="AP179" s="1"/>
      <c r="AU179" s="1"/>
      <c r="AZ179" s="1"/>
    </row>
    <row r="180" spans="2:52" x14ac:dyDescent="0.2">
      <c r="B180" s="8"/>
      <c r="C180" s="1"/>
      <c r="D180" s="1"/>
      <c r="E180" s="8"/>
      <c r="F180" s="1"/>
      <c r="G180" s="1"/>
      <c r="H180" s="1"/>
      <c r="J180" s="1"/>
      <c r="O180" s="1"/>
      <c r="S180" s="1"/>
      <c r="X180" s="1"/>
      <c r="AK180" s="1"/>
      <c r="AP180" s="1"/>
      <c r="AU180" s="1"/>
      <c r="AZ180" s="1"/>
    </row>
    <row r="181" spans="2:52" x14ac:dyDescent="0.2">
      <c r="B181" s="8"/>
      <c r="C181" s="1"/>
      <c r="D181" s="1"/>
      <c r="E181" s="8"/>
      <c r="F181" s="1"/>
      <c r="G181" s="1"/>
      <c r="H181" s="1"/>
      <c r="J181" s="1"/>
      <c r="O181" s="1"/>
      <c r="S181" s="1"/>
      <c r="X181" s="1"/>
      <c r="AK181" s="1"/>
      <c r="AP181" s="1"/>
      <c r="AU181" s="1"/>
      <c r="AZ181" s="1"/>
    </row>
    <row r="182" spans="2:52" x14ac:dyDescent="0.2">
      <c r="B182" s="8"/>
      <c r="C182" s="1"/>
      <c r="D182" s="1"/>
      <c r="E182" s="8"/>
      <c r="F182" s="1"/>
      <c r="G182" s="1"/>
      <c r="H182" s="1"/>
      <c r="J182" s="1"/>
      <c r="O182" s="1"/>
      <c r="S182" s="1"/>
      <c r="X182" s="1"/>
      <c r="AK182" s="1"/>
      <c r="AP182" s="1"/>
      <c r="AU182" s="1"/>
      <c r="AZ182" s="1"/>
    </row>
    <row r="183" spans="2:52" x14ac:dyDescent="0.2">
      <c r="B183" s="8"/>
      <c r="C183" s="1"/>
      <c r="D183" s="1"/>
      <c r="E183" s="8"/>
      <c r="F183" s="1"/>
      <c r="G183" s="1"/>
      <c r="H183" s="1"/>
      <c r="J183" s="1"/>
      <c r="O183" s="1"/>
      <c r="S183" s="1"/>
      <c r="X183" s="1"/>
      <c r="AK183" s="1"/>
      <c r="AP183" s="1"/>
      <c r="AU183" s="1"/>
      <c r="AZ183" s="1"/>
    </row>
    <row r="184" spans="2:52" x14ac:dyDescent="0.2">
      <c r="B184" s="8"/>
      <c r="C184" s="1"/>
      <c r="D184" s="1"/>
      <c r="E184" s="8"/>
      <c r="F184" s="1"/>
      <c r="G184" s="1"/>
      <c r="H184" s="1"/>
      <c r="J184" s="1"/>
      <c r="O184" s="1"/>
      <c r="S184" s="1"/>
      <c r="X184" s="1"/>
      <c r="AK184" s="1"/>
      <c r="AP184" s="1"/>
      <c r="AU184" s="1"/>
      <c r="AZ184" s="1"/>
    </row>
    <row r="185" spans="2:52" x14ac:dyDescent="0.2">
      <c r="B185" s="8"/>
      <c r="C185" s="1"/>
      <c r="D185" s="1"/>
      <c r="E185" s="8"/>
      <c r="F185" s="1"/>
      <c r="G185" s="1"/>
      <c r="H185" s="1"/>
      <c r="J185" s="1"/>
      <c r="O185" s="1"/>
      <c r="S185" s="1"/>
      <c r="X185" s="1"/>
      <c r="AK185" s="1"/>
      <c r="AP185" s="1"/>
      <c r="AU185" s="1"/>
      <c r="AZ185" s="1"/>
    </row>
    <row r="186" spans="2:52" x14ac:dyDescent="0.2">
      <c r="B186" s="8"/>
      <c r="C186" s="1"/>
      <c r="D186" s="1"/>
      <c r="E186" s="8"/>
      <c r="F186" s="1"/>
      <c r="G186" s="1"/>
      <c r="H186" s="1"/>
      <c r="J186" s="1"/>
      <c r="O186" s="1"/>
      <c r="S186" s="1"/>
      <c r="X186" s="1"/>
      <c r="AK186" s="1"/>
      <c r="AP186" s="1"/>
      <c r="AU186" s="1"/>
      <c r="AZ186" s="1"/>
    </row>
    <row r="187" spans="2:52" x14ac:dyDescent="0.2">
      <c r="B187" s="8"/>
      <c r="C187" s="1"/>
      <c r="D187" s="1"/>
      <c r="E187" s="8"/>
      <c r="F187" s="1"/>
      <c r="G187" s="1"/>
      <c r="H187" s="1"/>
      <c r="J187" s="1"/>
      <c r="O187" s="1"/>
      <c r="S187" s="1"/>
      <c r="X187" s="1"/>
      <c r="AK187" s="1"/>
      <c r="AP187" s="1"/>
      <c r="AU187" s="1"/>
      <c r="AZ187" s="1"/>
    </row>
    <row r="188" spans="2:52" x14ac:dyDescent="0.2">
      <c r="B188" s="8"/>
      <c r="C188" s="1"/>
      <c r="D188" s="1"/>
      <c r="E188" s="8"/>
      <c r="F188" s="1"/>
      <c r="G188" s="1"/>
      <c r="H188" s="1"/>
      <c r="J188" s="1"/>
      <c r="O188" s="1"/>
      <c r="S188" s="1"/>
      <c r="X188" s="1"/>
      <c r="AK188" s="1"/>
      <c r="AP188" s="1"/>
      <c r="AU188" s="1"/>
      <c r="AZ188" s="1"/>
    </row>
    <row r="189" spans="2:52" x14ac:dyDescent="0.2">
      <c r="B189" s="8"/>
      <c r="C189" s="1"/>
      <c r="D189" s="1"/>
      <c r="E189" s="8"/>
      <c r="F189" s="1"/>
      <c r="G189" s="1"/>
      <c r="H189" s="1"/>
      <c r="J189" s="1"/>
      <c r="O189" s="1"/>
      <c r="S189" s="1"/>
      <c r="X189" s="1"/>
      <c r="AK189" s="1"/>
      <c r="AP189" s="1"/>
      <c r="AU189" s="1"/>
      <c r="AZ189" s="1"/>
    </row>
    <row r="190" spans="2:52" x14ac:dyDescent="0.2">
      <c r="B190" s="8"/>
      <c r="C190" s="1"/>
      <c r="D190" s="1"/>
      <c r="E190" s="8"/>
      <c r="F190" s="1"/>
      <c r="G190" s="1"/>
      <c r="H190" s="1"/>
      <c r="J190" s="1"/>
      <c r="O190" s="1"/>
      <c r="S190" s="1"/>
      <c r="X190" s="1"/>
      <c r="AK190" s="1"/>
      <c r="AP190" s="1"/>
      <c r="AU190" s="1"/>
      <c r="AZ190" s="1"/>
    </row>
    <row r="191" spans="2:52" x14ac:dyDescent="0.2">
      <c r="B191" s="8"/>
      <c r="C191" s="1"/>
      <c r="D191" s="1"/>
      <c r="E191" s="8"/>
      <c r="F191" s="1"/>
      <c r="G191" s="1"/>
      <c r="H191" s="1"/>
      <c r="J191" s="1"/>
      <c r="O191" s="1"/>
      <c r="S191" s="1"/>
      <c r="X191" s="1"/>
      <c r="AK191" s="1"/>
      <c r="AP191" s="1"/>
      <c r="AU191" s="1"/>
      <c r="AZ191" s="1"/>
    </row>
    <row r="192" spans="2:52" x14ac:dyDescent="0.2">
      <c r="B192" s="8"/>
      <c r="C192" s="1"/>
      <c r="D192" s="1"/>
      <c r="E192" s="8"/>
      <c r="F192" s="1"/>
      <c r="G192" s="1"/>
      <c r="H192" s="1"/>
      <c r="J192" s="1"/>
      <c r="O192" s="1"/>
      <c r="S192" s="1"/>
      <c r="X192" s="1"/>
      <c r="AK192" s="1"/>
      <c r="AP192" s="1"/>
      <c r="AU192" s="1"/>
      <c r="AZ192" s="1"/>
    </row>
    <row r="193" spans="2:52" x14ac:dyDescent="0.2">
      <c r="B193" s="8"/>
      <c r="C193" s="1"/>
      <c r="D193" s="1"/>
      <c r="E193" s="8"/>
      <c r="F193" s="1"/>
      <c r="G193" s="1"/>
      <c r="H193" s="1"/>
      <c r="J193" s="1"/>
      <c r="O193" s="1"/>
      <c r="S193" s="1"/>
      <c r="X193" s="1"/>
      <c r="AK193" s="1"/>
      <c r="AP193" s="1"/>
      <c r="AU193" s="1"/>
      <c r="AZ193" s="1"/>
    </row>
    <row r="194" spans="2:52" x14ac:dyDescent="0.2">
      <c r="B194" s="8"/>
      <c r="C194" s="1"/>
      <c r="D194" s="1"/>
      <c r="E194" s="8"/>
      <c r="F194" s="1"/>
      <c r="G194" s="1"/>
      <c r="H194" s="1"/>
      <c r="J194" s="1"/>
      <c r="O194" s="1"/>
      <c r="S194" s="1"/>
      <c r="X194" s="1"/>
      <c r="AK194" s="1"/>
      <c r="AP194" s="1"/>
      <c r="AU194" s="1"/>
      <c r="AZ194" s="1"/>
    </row>
    <row r="195" spans="2:52" x14ac:dyDescent="0.2">
      <c r="B195" s="8"/>
      <c r="C195" s="1"/>
      <c r="D195" s="1"/>
      <c r="E195" s="8"/>
      <c r="F195" s="1"/>
      <c r="G195" s="1"/>
      <c r="H195" s="1"/>
      <c r="J195" s="1"/>
      <c r="O195" s="1"/>
      <c r="S195" s="1"/>
      <c r="X195" s="1"/>
      <c r="AK195" s="1"/>
      <c r="AP195" s="1"/>
      <c r="AU195" s="1"/>
      <c r="AZ195" s="1"/>
    </row>
    <row r="196" spans="2:52" x14ac:dyDescent="0.2">
      <c r="B196" s="8"/>
      <c r="C196" s="1"/>
      <c r="D196" s="1"/>
      <c r="E196" s="8"/>
      <c r="F196" s="1"/>
      <c r="G196" s="1"/>
      <c r="H196" s="1"/>
      <c r="J196" s="1"/>
      <c r="O196" s="1"/>
      <c r="S196" s="1"/>
      <c r="X196" s="1"/>
      <c r="AK196" s="1"/>
      <c r="AP196" s="1"/>
      <c r="AU196" s="1"/>
      <c r="AZ196" s="1"/>
    </row>
    <row r="197" spans="2:52" x14ac:dyDescent="0.2">
      <c r="B197" s="8"/>
      <c r="C197" s="1"/>
      <c r="D197" s="1"/>
      <c r="E197" s="8"/>
      <c r="F197" s="1"/>
      <c r="G197" s="1"/>
      <c r="H197" s="1"/>
      <c r="J197" s="1"/>
      <c r="O197" s="1"/>
      <c r="S197" s="1"/>
      <c r="X197" s="1"/>
      <c r="AK197" s="1"/>
      <c r="AP197" s="1"/>
      <c r="AU197" s="1"/>
      <c r="AZ197" s="1"/>
    </row>
    <row r="198" spans="2:52" x14ac:dyDescent="0.2">
      <c r="B198" s="8"/>
      <c r="C198" s="1"/>
      <c r="D198" s="1"/>
      <c r="E198" s="8"/>
      <c r="F198" s="1"/>
      <c r="G198" s="1"/>
      <c r="H198" s="1"/>
      <c r="J198" s="1"/>
      <c r="O198" s="1"/>
      <c r="S198" s="1"/>
      <c r="X198" s="1"/>
      <c r="AK198" s="1"/>
      <c r="AP198" s="1"/>
      <c r="AU198" s="1"/>
      <c r="AZ198" s="1"/>
    </row>
    <row r="199" spans="2:52" x14ac:dyDescent="0.2">
      <c r="B199" s="8"/>
      <c r="C199" s="1"/>
      <c r="D199" s="1"/>
      <c r="E199" s="8"/>
      <c r="F199" s="1"/>
      <c r="G199" s="1"/>
      <c r="H199" s="1"/>
      <c r="J199" s="1"/>
      <c r="O199" s="1"/>
      <c r="S199" s="1"/>
      <c r="X199" s="1"/>
      <c r="AK199" s="1"/>
      <c r="AP199" s="1"/>
      <c r="AU199" s="1"/>
      <c r="AZ199" s="1"/>
    </row>
    <row r="200" spans="2:52" x14ac:dyDescent="0.2">
      <c r="B200" s="8"/>
      <c r="C200" s="1"/>
      <c r="D200" s="1"/>
      <c r="E200" s="8"/>
      <c r="F200" s="1"/>
      <c r="G200" s="1"/>
      <c r="H200" s="1"/>
      <c r="J200" s="1"/>
      <c r="O200" s="1"/>
      <c r="S200" s="1"/>
      <c r="X200" s="1"/>
      <c r="AK200" s="1"/>
      <c r="AP200" s="1"/>
      <c r="AU200" s="1"/>
      <c r="AZ200" s="1"/>
    </row>
    <row r="201" spans="2:52" x14ac:dyDescent="0.2">
      <c r="B201" s="8"/>
      <c r="C201" s="1"/>
      <c r="D201" s="1"/>
      <c r="E201" s="8"/>
      <c r="F201" s="1"/>
      <c r="G201" s="1"/>
      <c r="H201" s="1"/>
      <c r="J201" s="1"/>
      <c r="O201" s="1"/>
      <c r="S201" s="1"/>
      <c r="X201" s="1"/>
      <c r="AK201" s="1"/>
      <c r="AP201" s="1"/>
      <c r="AU201" s="1"/>
      <c r="AZ201" s="1"/>
    </row>
    <row r="202" spans="2:52" x14ac:dyDescent="0.2">
      <c r="B202" s="8"/>
      <c r="C202" s="1"/>
      <c r="D202" s="1"/>
      <c r="E202" s="8"/>
      <c r="F202" s="1"/>
      <c r="G202" s="1"/>
      <c r="H202" s="1"/>
      <c r="J202" s="1"/>
      <c r="O202" s="1"/>
      <c r="S202" s="1"/>
      <c r="X202" s="1"/>
      <c r="AK202" s="1"/>
      <c r="AP202" s="1"/>
      <c r="AU202" s="1"/>
      <c r="AZ202" s="1"/>
    </row>
    <row r="203" spans="2:52" x14ac:dyDescent="0.2">
      <c r="B203" s="8"/>
      <c r="C203" s="1"/>
      <c r="D203" s="1"/>
      <c r="E203" s="8"/>
      <c r="F203" s="1"/>
      <c r="G203" s="1"/>
      <c r="H203" s="1"/>
      <c r="J203" s="1"/>
      <c r="O203" s="1"/>
      <c r="S203" s="1"/>
      <c r="X203" s="1"/>
      <c r="AK203" s="1"/>
      <c r="AP203" s="1"/>
      <c r="AU203" s="1"/>
      <c r="AZ203" s="1"/>
    </row>
    <row r="204" spans="2:52" x14ac:dyDescent="0.2">
      <c r="B204" s="8"/>
      <c r="C204" s="1"/>
      <c r="D204" s="1"/>
      <c r="E204" s="8"/>
      <c r="F204" s="1"/>
      <c r="G204" s="1"/>
      <c r="H204" s="1"/>
      <c r="J204" s="1"/>
      <c r="O204" s="1"/>
      <c r="S204" s="1"/>
      <c r="X204" s="1"/>
      <c r="AK204" s="1"/>
      <c r="AP204" s="1"/>
      <c r="AU204" s="1"/>
      <c r="AZ204" s="1"/>
    </row>
    <row r="205" spans="2:52" x14ac:dyDescent="0.2">
      <c r="B205" s="8"/>
      <c r="C205" s="1"/>
      <c r="D205" s="1"/>
      <c r="E205" s="8"/>
      <c r="F205" s="1"/>
      <c r="G205" s="1"/>
      <c r="H205" s="1"/>
      <c r="J205" s="1"/>
      <c r="O205" s="1"/>
      <c r="S205" s="1"/>
      <c r="X205" s="1"/>
      <c r="AK205" s="1"/>
      <c r="AP205" s="1"/>
      <c r="AU205" s="1"/>
      <c r="AZ205" s="1"/>
    </row>
    <row r="206" spans="2:52" x14ac:dyDescent="0.2">
      <c r="B206" s="8"/>
      <c r="C206" s="1"/>
      <c r="D206" s="1"/>
      <c r="E206" s="8"/>
      <c r="F206" s="1"/>
      <c r="G206" s="1"/>
      <c r="H206" s="1"/>
      <c r="J206" s="1"/>
      <c r="O206" s="1"/>
      <c r="S206" s="1"/>
      <c r="X206" s="1"/>
      <c r="AK206" s="1"/>
      <c r="AP206" s="1"/>
      <c r="AU206" s="1"/>
      <c r="AZ206" s="1"/>
    </row>
    <row r="207" spans="2:52" x14ac:dyDescent="0.2">
      <c r="B207" s="8"/>
      <c r="C207" s="1"/>
      <c r="D207" s="1"/>
      <c r="E207" s="8"/>
      <c r="F207" s="1"/>
      <c r="G207" s="1"/>
      <c r="H207" s="1"/>
      <c r="J207" s="1"/>
      <c r="O207" s="1"/>
      <c r="S207" s="1"/>
      <c r="X207" s="1"/>
      <c r="AK207" s="1"/>
      <c r="AP207" s="1"/>
      <c r="AU207" s="1"/>
      <c r="AZ207" s="1"/>
    </row>
    <row r="208" spans="2:52" x14ac:dyDescent="0.2">
      <c r="B208" s="8"/>
      <c r="C208" s="1"/>
      <c r="D208" s="1"/>
      <c r="E208" s="8"/>
      <c r="F208" s="1"/>
      <c r="G208" s="1"/>
      <c r="H208" s="1"/>
      <c r="J208" s="1"/>
      <c r="O208" s="1"/>
      <c r="S208" s="1"/>
      <c r="X208" s="1"/>
      <c r="AK208" s="1"/>
      <c r="AP208" s="1"/>
      <c r="AU208" s="1"/>
      <c r="AZ208" s="1"/>
    </row>
    <row r="209" spans="2:52" x14ac:dyDescent="0.2">
      <c r="B209" s="8"/>
      <c r="C209" s="1"/>
      <c r="D209" s="1"/>
      <c r="E209" s="8"/>
      <c r="F209" s="1"/>
      <c r="G209" s="1"/>
      <c r="H209" s="1"/>
      <c r="J209" s="1"/>
      <c r="O209" s="1"/>
      <c r="S209" s="1"/>
      <c r="X209" s="1"/>
      <c r="AK209" s="1"/>
      <c r="AP209" s="1"/>
      <c r="AU209" s="1"/>
      <c r="AZ209" s="1"/>
    </row>
    <row r="210" spans="2:52" x14ac:dyDescent="0.2">
      <c r="B210" s="8"/>
      <c r="C210" s="1"/>
      <c r="D210" s="1"/>
      <c r="E210" s="8"/>
      <c r="F210" s="1"/>
      <c r="G210" s="1"/>
      <c r="H210" s="1"/>
      <c r="J210" s="1"/>
      <c r="O210" s="1"/>
      <c r="S210" s="1"/>
      <c r="X210" s="1"/>
      <c r="AK210" s="1"/>
      <c r="AP210" s="1"/>
      <c r="AU210" s="1"/>
      <c r="AZ210" s="1"/>
    </row>
    <row r="211" spans="2:52" x14ac:dyDescent="0.2">
      <c r="B211" s="8"/>
      <c r="C211" s="1"/>
      <c r="D211" s="1"/>
      <c r="E211" s="8"/>
      <c r="F211" s="1"/>
      <c r="G211" s="1"/>
      <c r="H211" s="1"/>
      <c r="J211" s="1"/>
      <c r="O211" s="1"/>
      <c r="S211" s="1"/>
      <c r="X211" s="1"/>
      <c r="AK211" s="1"/>
      <c r="AP211" s="1"/>
      <c r="AU211" s="1"/>
      <c r="AZ211" s="1"/>
    </row>
    <row r="212" spans="2:52" x14ac:dyDescent="0.2">
      <c r="B212" s="8"/>
      <c r="C212" s="1"/>
      <c r="D212" s="1"/>
      <c r="E212" s="8"/>
      <c r="F212" s="1"/>
      <c r="G212" s="1"/>
      <c r="H212" s="1"/>
      <c r="J212" s="1"/>
      <c r="O212" s="1"/>
      <c r="S212" s="1"/>
      <c r="X212" s="1"/>
      <c r="AK212" s="1"/>
      <c r="AP212" s="1"/>
      <c r="AU212" s="1"/>
      <c r="AZ212" s="1"/>
    </row>
    <row r="213" spans="2:52" x14ac:dyDescent="0.2">
      <c r="B213" s="8"/>
      <c r="C213" s="1"/>
      <c r="D213" s="1"/>
      <c r="E213" s="8"/>
      <c r="F213" s="1"/>
      <c r="G213" s="1"/>
      <c r="H213" s="1"/>
      <c r="J213" s="1"/>
      <c r="O213" s="1"/>
      <c r="S213" s="1"/>
      <c r="X213" s="1"/>
      <c r="AK213" s="1"/>
      <c r="AP213" s="1"/>
      <c r="AU213" s="1"/>
      <c r="AZ213" s="1"/>
    </row>
    <row r="214" spans="2:52" x14ac:dyDescent="0.2">
      <c r="B214" s="8"/>
      <c r="C214" s="1"/>
      <c r="D214" s="1"/>
      <c r="E214" s="8"/>
      <c r="F214" s="1"/>
      <c r="G214" s="1"/>
      <c r="H214" s="1"/>
      <c r="J214" s="1"/>
      <c r="O214" s="1"/>
      <c r="S214" s="1"/>
      <c r="X214" s="1"/>
      <c r="AK214" s="1"/>
      <c r="AP214" s="1"/>
      <c r="AU214" s="1"/>
      <c r="AZ214" s="1"/>
    </row>
    <row r="215" spans="2:52" x14ac:dyDescent="0.2">
      <c r="B215" s="8"/>
      <c r="C215" s="1"/>
      <c r="D215" s="1"/>
      <c r="E215" s="8"/>
      <c r="F215" s="1"/>
      <c r="G215" s="1"/>
      <c r="H215" s="1"/>
      <c r="J215" s="1"/>
      <c r="O215" s="1"/>
      <c r="S215" s="1"/>
      <c r="X215" s="1"/>
      <c r="AK215" s="1"/>
      <c r="AP215" s="1"/>
      <c r="AU215" s="1"/>
      <c r="AZ215" s="1"/>
    </row>
    <row r="216" spans="2:52" x14ac:dyDescent="0.2">
      <c r="B216" s="8"/>
      <c r="C216" s="1"/>
      <c r="D216" s="1"/>
      <c r="E216" s="8"/>
      <c r="F216" s="1"/>
      <c r="G216" s="1"/>
      <c r="H216" s="1"/>
      <c r="J216" s="1"/>
      <c r="O216" s="1"/>
      <c r="S216" s="1"/>
      <c r="X216" s="1"/>
      <c r="AK216" s="1"/>
      <c r="AP216" s="1"/>
      <c r="AU216" s="1"/>
      <c r="AZ216" s="1"/>
    </row>
    <row r="217" spans="2:52" x14ac:dyDescent="0.2">
      <c r="B217" s="8"/>
      <c r="C217" s="1"/>
      <c r="D217" s="1"/>
      <c r="E217" s="8"/>
      <c r="F217" s="1"/>
      <c r="G217" s="1"/>
      <c r="H217" s="1"/>
      <c r="J217" s="1"/>
      <c r="O217" s="1"/>
      <c r="S217" s="1"/>
      <c r="X217" s="1"/>
      <c r="AK217" s="1"/>
      <c r="AP217" s="1"/>
      <c r="AU217" s="1"/>
      <c r="AZ217" s="1"/>
    </row>
    <row r="218" spans="2:52" x14ac:dyDescent="0.2">
      <c r="B218" s="8"/>
      <c r="C218" s="1"/>
      <c r="D218" s="1"/>
      <c r="E218" s="8"/>
      <c r="F218" s="1"/>
      <c r="G218" s="1"/>
      <c r="H218" s="1"/>
      <c r="J218" s="1"/>
      <c r="O218" s="1"/>
      <c r="S218" s="1"/>
      <c r="X218" s="1"/>
      <c r="AK218" s="1"/>
      <c r="AP218" s="1"/>
      <c r="AU218" s="1"/>
      <c r="AZ218" s="1"/>
    </row>
    <row r="219" spans="2:52" x14ac:dyDescent="0.2">
      <c r="B219" s="8"/>
      <c r="C219" s="1"/>
      <c r="D219" s="1"/>
      <c r="E219" s="8"/>
      <c r="F219" s="1"/>
      <c r="G219" s="1"/>
      <c r="H219" s="1"/>
      <c r="J219" s="1"/>
      <c r="O219" s="1"/>
      <c r="S219" s="1"/>
      <c r="X219" s="1"/>
      <c r="AK219" s="1"/>
      <c r="AP219" s="1"/>
      <c r="AU219" s="1"/>
      <c r="AZ219" s="1"/>
    </row>
    <row r="220" spans="2:52" x14ac:dyDescent="0.2">
      <c r="B220" s="8"/>
      <c r="C220" s="1"/>
      <c r="D220" s="1"/>
      <c r="E220" s="8"/>
      <c r="F220" s="1"/>
      <c r="G220" s="1"/>
      <c r="H220" s="1"/>
      <c r="J220" s="1"/>
      <c r="O220" s="1"/>
      <c r="S220" s="1"/>
      <c r="X220" s="1"/>
      <c r="AK220" s="1"/>
      <c r="AP220" s="1"/>
      <c r="AU220" s="1"/>
      <c r="AZ220" s="1"/>
    </row>
    <row r="221" spans="2:52" x14ac:dyDescent="0.2">
      <c r="B221" s="8"/>
      <c r="C221" s="1"/>
      <c r="D221" s="1"/>
      <c r="E221" s="8"/>
      <c r="F221" s="1"/>
      <c r="G221" s="1"/>
      <c r="H221" s="1"/>
      <c r="J221" s="1"/>
      <c r="O221" s="1"/>
      <c r="S221" s="1"/>
      <c r="X221" s="1"/>
      <c r="AK221" s="1"/>
      <c r="AP221" s="1"/>
      <c r="AU221" s="1"/>
      <c r="AZ221" s="1"/>
    </row>
    <row r="222" spans="2:52" x14ac:dyDescent="0.2">
      <c r="B222" s="8"/>
      <c r="C222" s="1"/>
      <c r="D222" s="1"/>
      <c r="E222" s="8"/>
      <c r="F222" s="1"/>
      <c r="G222" s="1"/>
      <c r="H222" s="1"/>
      <c r="J222" s="1"/>
      <c r="O222" s="1"/>
      <c r="S222" s="1"/>
      <c r="X222" s="1"/>
      <c r="AK222" s="1"/>
      <c r="AP222" s="1"/>
      <c r="AU222" s="1"/>
      <c r="AZ222" s="1"/>
    </row>
    <row r="223" spans="2:52" x14ac:dyDescent="0.2">
      <c r="B223" s="8"/>
      <c r="C223" s="1"/>
      <c r="D223" s="1"/>
      <c r="E223" s="8"/>
      <c r="F223" s="1"/>
      <c r="G223" s="1"/>
      <c r="H223" s="1"/>
      <c r="J223" s="1"/>
      <c r="O223" s="1"/>
      <c r="S223" s="1"/>
      <c r="X223" s="1"/>
      <c r="AK223" s="1"/>
      <c r="AP223" s="1"/>
      <c r="AU223" s="1"/>
      <c r="AZ223" s="1"/>
    </row>
    <row r="224" spans="2:52" x14ac:dyDescent="0.2">
      <c r="B224" s="8"/>
      <c r="C224" s="1"/>
      <c r="D224" s="1"/>
      <c r="E224" s="8"/>
      <c r="F224" s="1"/>
      <c r="G224" s="1"/>
      <c r="H224" s="1"/>
      <c r="J224" s="1"/>
      <c r="O224" s="1"/>
      <c r="S224" s="1"/>
      <c r="X224" s="1"/>
      <c r="AK224" s="1"/>
      <c r="AP224" s="1"/>
      <c r="AU224" s="1"/>
      <c r="AZ224" s="1"/>
    </row>
    <row r="225" spans="2:52" x14ac:dyDescent="0.2">
      <c r="B225" s="8"/>
      <c r="C225" s="1"/>
      <c r="D225" s="1"/>
      <c r="E225" s="8"/>
      <c r="F225" s="1"/>
      <c r="G225" s="1"/>
      <c r="H225" s="1"/>
      <c r="J225" s="1"/>
      <c r="O225" s="1"/>
      <c r="S225" s="1"/>
      <c r="X225" s="1"/>
      <c r="AK225" s="1"/>
      <c r="AP225" s="1"/>
      <c r="AU225" s="1"/>
      <c r="AZ225" s="1"/>
    </row>
    <row r="226" spans="2:52" x14ac:dyDescent="0.2">
      <c r="B226" s="8"/>
      <c r="C226" s="1"/>
      <c r="D226" s="1"/>
      <c r="E226" s="8"/>
      <c r="F226" s="1"/>
      <c r="G226" s="1"/>
      <c r="H226" s="1"/>
      <c r="J226" s="1"/>
      <c r="O226" s="1"/>
      <c r="S226" s="1"/>
      <c r="X226" s="1"/>
      <c r="AK226" s="1"/>
      <c r="AP226" s="1"/>
      <c r="AU226" s="1"/>
      <c r="AZ226" s="1"/>
    </row>
    <row r="227" spans="2:52" x14ac:dyDescent="0.2">
      <c r="B227" s="8"/>
      <c r="C227" s="1"/>
      <c r="D227" s="1"/>
      <c r="E227" s="8"/>
      <c r="F227" s="1"/>
      <c r="G227" s="1"/>
      <c r="H227" s="1"/>
      <c r="J227" s="1"/>
      <c r="O227" s="1"/>
      <c r="S227" s="1"/>
      <c r="X227" s="1"/>
      <c r="AK227" s="1"/>
      <c r="AP227" s="1"/>
      <c r="AU227" s="1"/>
      <c r="AZ227" s="1"/>
    </row>
    <row r="228" spans="2:52" x14ac:dyDescent="0.2">
      <c r="B228" s="8"/>
      <c r="C228" s="1"/>
      <c r="D228" s="1"/>
      <c r="E228" s="8"/>
      <c r="F228" s="1"/>
      <c r="G228" s="1"/>
      <c r="H228" s="1"/>
      <c r="J228" s="1"/>
      <c r="O228" s="1"/>
      <c r="S228" s="1"/>
      <c r="X228" s="1"/>
      <c r="AK228" s="1"/>
      <c r="AP228" s="1"/>
      <c r="AU228" s="1"/>
      <c r="AZ228" s="1"/>
    </row>
    <row r="229" spans="2:52" x14ac:dyDescent="0.2">
      <c r="B229" s="8"/>
      <c r="C229" s="1"/>
      <c r="D229" s="1"/>
      <c r="E229" s="8"/>
      <c r="F229" s="1"/>
      <c r="G229" s="1"/>
      <c r="H229" s="1"/>
      <c r="J229" s="1"/>
      <c r="O229" s="1"/>
      <c r="S229" s="1"/>
      <c r="X229" s="1"/>
      <c r="AK229" s="1"/>
      <c r="AP229" s="1"/>
      <c r="AU229" s="1"/>
      <c r="AZ229" s="1"/>
    </row>
    <row r="230" spans="2:52" x14ac:dyDescent="0.2">
      <c r="B230" s="8"/>
      <c r="C230" s="1"/>
      <c r="D230" s="1"/>
      <c r="E230" s="8"/>
      <c r="F230" s="1"/>
      <c r="G230" s="1"/>
      <c r="H230" s="1"/>
      <c r="J230" s="1"/>
      <c r="O230" s="1"/>
      <c r="S230" s="1"/>
      <c r="X230" s="1"/>
      <c r="AK230" s="1"/>
      <c r="AP230" s="1"/>
      <c r="AU230" s="1"/>
      <c r="AZ230" s="1"/>
    </row>
    <row r="231" spans="2:52" x14ac:dyDescent="0.2">
      <c r="B231" s="8"/>
      <c r="C231" s="1"/>
      <c r="D231" s="1"/>
      <c r="E231" s="8"/>
      <c r="F231" s="1"/>
      <c r="G231" s="1"/>
      <c r="H231" s="1"/>
      <c r="J231" s="1"/>
      <c r="O231" s="1"/>
      <c r="S231" s="1"/>
      <c r="X231" s="1"/>
      <c r="AK231" s="1"/>
      <c r="AP231" s="1"/>
      <c r="AU231" s="1"/>
      <c r="AZ231" s="1"/>
    </row>
    <row r="232" spans="2:52" x14ac:dyDescent="0.2">
      <c r="B232" s="8"/>
      <c r="C232" s="1"/>
      <c r="D232" s="1"/>
      <c r="E232" s="8"/>
      <c r="F232" s="1"/>
      <c r="G232" s="1"/>
      <c r="H232" s="1"/>
      <c r="J232" s="1"/>
      <c r="O232" s="1"/>
      <c r="S232" s="1"/>
      <c r="X232" s="1"/>
      <c r="AK232" s="1"/>
      <c r="AP232" s="1"/>
      <c r="AU232" s="1"/>
      <c r="AZ232" s="1"/>
    </row>
    <row r="233" spans="2:52" x14ac:dyDescent="0.2">
      <c r="B233" s="8"/>
      <c r="C233" s="1"/>
      <c r="D233" s="1"/>
      <c r="E233" s="8"/>
      <c r="F233" s="1"/>
      <c r="G233" s="1"/>
      <c r="H233" s="1"/>
      <c r="J233" s="1"/>
      <c r="O233" s="1"/>
      <c r="S233" s="1"/>
      <c r="X233" s="1"/>
      <c r="AK233" s="1"/>
      <c r="AP233" s="1"/>
      <c r="AU233" s="1"/>
      <c r="AZ233" s="1"/>
    </row>
    <row r="234" spans="2:52" x14ac:dyDescent="0.2">
      <c r="B234" s="8"/>
      <c r="C234" s="1"/>
      <c r="D234" s="1"/>
      <c r="E234" s="8"/>
      <c r="F234" s="1"/>
      <c r="G234" s="1"/>
      <c r="H234" s="1"/>
      <c r="J234" s="1"/>
      <c r="O234" s="1"/>
      <c r="S234" s="1"/>
      <c r="X234" s="1"/>
      <c r="AK234" s="1"/>
      <c r="AP234" s="1"/>
      <c r="AU234" s="1"/>
      <c r="AZ234" s="1"/>
    </row>
    <row r="235" spans="2:52" x14ac:dyDescent="0.2">
      <c r="B235" s="8"/>
      <c r="C235" s="1"/>
      <c r="D235" s="1"/>
      <c r="E235" s="8"/>
      <c r="F235" s="1"/>
      <c r="G235" s="1"/>
      <c r="H235" s="1"/>
      <c r="J235" s="1"/>
      <c r="O235" s="1"/>
      <c r="S235" s="1"/>
      <c r="X235" s="1"/>
      <c r="AK235" s="1"/>
      <c r="AP235" s="1"/>
      <c r="AU235" s="1"/>
      <c r="AZ235" s="1"/>
    </row>
    <row r="236" spans="2:52" x14ac:dyDescent="0.2">
      <c r="B236" s="8"/>
      <c r="C236" s="1"/>
      <c r="D236" s="1"/>
      <c r="E236" s="8"/>
      <c r="F236" s="1"/>
      <c r="G236" s="1"/>
      <c r="H236" s="1"/>
      <c r="J236" s="1"/>
      <c r="O236" s="1"/>
      <c r="S236" s="1"/>
      <c r="X236" s="1"/>
      <c r="AK236" s="1"/>
      <c r="AP236" s="1"/>
      <c r="AU236" s="1"/>
      <c r="AZ236" s="1"/>
    </row>
    <row r="237" spans="2:52" x14ac:dyDescent="0.2">
      <c r="B237" s="8"/>
      <c r="C237" s="1"/>
      <c r="D237" s="1"/>
      <c r="E237" s="8"/>
      <c r="F237" s="1"/>
      <c r="G237" s="1"/>
      <c r="H237" s="1"/>
      <c r="J237" s="1"/>
      <c r="O237" s="1"/>
      <c r="S237" s="1"/>
      <c r="X237" s="1"/>
      <c r="AK237" s="1"/>
      <c r="AP237" s="1"/>
      <c r="AU237" s="1"/>
      <c r="AZ237" s="1"/>
    </row>
    <row r="238" spans="2:52" x14ac:dyDescent="0.2">
      <c r="B238" s="8"/>
      <c r="C238" s="1"/>
      <c r="D238" s="1"/>
      <c r="E238" s="8"/>
      <c r="F238" s="1"/>
      <c r="G238" s="1"/>
      <c r="H238" s="1"/>
      <c r="J238" s="1"/>
      <c r="O238" s="1"/>
      <c r="S238" s="1"/>
      <c r="X238" s="1"/>
      <c r="AK238" s="1"/>
      <c r="AP238" s="1"/>
      <c r="AU238" s="1"/>
      <c r="AZ238" s="1"/>
    </row>
    <row r="239" spans="2:52" x14ac:dyDescent="0.2">
      <c r="B239" s="8"/>
      <c r="C239" s="1"/>
      <c r="D239" s="1"/>
      <c r="E239" s="8"/>
      <c r="F239" s="1"/>
      <c r="G239" s="1"/>
      <c r="H239" s="1"/>
      <c r="J239" s="1"/>
      <c r="O239" s="1"/>
      <c r="S239" s="1"/>
      <c r="X239" s="1"/>
      <c r="AK239" s="1"/>
      <c r="AP239" s="1"/>
      <c r="AU239" s="1"/>
      <c r="AZ239" s="1"/>
    </row>
    <row r="240" spans="2:52" x14ac:dyDescent="0.2">
      <c r="B240" s="8"/>
      <c r="C240" s="1"/>
      <c r="D240" s="1"/>
      <c r="E240" s="8"/>
      <c r="F240" s="1"/>
      <c r="G240" s="1"/>
      <c r="H240" s="1"/>
      <c r="J240" s="1"/>
      <c r="O240" s="1"/>
      <c r="S240" s="1"/>
      <c r="X240" s="1"/>
      <c r="AK240" s="1"/>
      <c r="AP240" s="1"/>
      <c r="AU240" s="1"/>
      <c r="AZ240" s="1"/>
    </row>
    <row r="241" spans="2:52" x14ac:dyDescent="0.2">
      <c r="B241" s="8"/>
      <c r="C241" s="1"/>
      <c r="D241" s="1"/>
      <c r="E241" s="8"/>
      <c r="F241" s="1"/>
      <c r="G241" s="1"/>
      <c r="H241" s="1"/>
      <c r="J241" s="1"/>
      <c r="O241" s="1"/>
      <c r="S241" s="1"/>
      <c r="X241" s="1"/>
      <c r="AK241" s="1"/>
      <c r="AP241" s="1"/>
      <c r="AU241" s="1"/>
      <c r="AZ241" s="1"/>
    </row>
    <row r="242" spans="2:52" x14ac:dyDescent="0.2">
      <c r="B242" s="8"/>
      <c r="C242" s="1"/>
      <c r="D242" s="1"/>
      <c r="E242" s="8"/>
      <c r="F242" s="1"/>
      <c r="G242" s="1"/>
      <c r="H242" s="1"/>
      <c r="J242" s="1"/>
      <c r="O242" s="1"/>
      <c r="S242" s="1"/>
      <c r="X242" s="1"/>
      <c r="AK242" s="1"/>
      <c r="AP242" s="1"/>
      <c r="AU242" s="1"/>
      <c r="AZ242" s="1"/>
    </row>
    <row r="243" spans="2:52" x14ac:dyDescent="0.2">
      <c r="B243" s="8"/>
      <c r="C243" s="1"/>
      <c r="D243" s="1"/>
      <c r="E243" s="8"/>
      <c r="F243" s="1"/>
      <c r="G243" s="1"/>
      <c r="H243" s="1"/>
      <c r="J243" s="1"/>
      <c r="O243" s="1"/>
      <c r="S243" s="1"/>
      <c r="X243" s="1"/>
      <c r="AK243" s="1"/>
      <c r="AP243" s="1"/>
      <c r="AU243" s="1"/>
      <c r="AZ243" s="1"/>
    </row>
    <row r="244" spans="2:52" x14ac:dyDescent="0.2">
      <c r="B244" s="8"/>
      <c r="C244" s="1"/>
      <c r="D244" s="1"/>
      <c r="E244" s="8"/>
      <c r="F244" s="1"/>
      <c r="G244" s="1"/>
      <c r="H244" s="1"/>
      <c r="J244" s="1"/>
      <c r="O244" s="1"/>
      <c r="S244" s="1"/>
      <c r="X244" s="1"/>
      <c r="AK244" s="1"/>
      <c r="AP244" s="1"/>
      <c r="AU244" s="1"/>
      <c r="AZ244" s="1"/>
    </row>
    <row r="245" spans="2:52" x14ac:dyDescent="0.2">
      <c r="B245" s="8"/>
      <c r="C245" s="1"/>
      <c r="D245" s="1"/>
      <c r="E245" s="8"/>
      <c r="F245" s="1"/>
      <c r="G245" s="1"/>
      <c r="H245" s="1"/>
      <c r="J245" s="1"/>
      <c r="O245" s="1"/>
      <c r="S245" s="1"/>
      <c r="X245" s="1"/>
      <c r="AK245" s="1"/>
      <c r="AP245" s="1"/>
      <c r="AU245" s="1"/>
      <c r="AZ245" s="1"/>
    </row>
    <row r="246" spans="2:52" x14ac:dyDescent="0.2">
      <c r="B246" s="8"/>
      <c r="C246" s="1"/>
      <c r="D246" s="1"/>
      <c r="E246" s="8"/>
      <c r="F246" s="1"/>
      <c r="G246" s="1"/>
      <c r="H246" s="1"/>
      <c r="J246" s="1"/>
      <c r="O246" s="1"/>
      <c r="S246" s="1"/>
      <c r="X246" s="1"/>
      <c r="AK246" s="1"/>
      <c r="AP246" s="1"/>
      <c r="AU246" s="1"/>
      <c r="AZ246" s="1"/>
    </row>
    <row r="247" spans="2:52" x14ac:dyDescent="0.2">
      <c r="B247" s="8"/>
      <c r="C247" s="1"/>
      <c r="D247" s="1"/>
      <c r="E247" s="8"/>
      <c r="F247" s="1"/>
      <c r="G247" s="1"/>
      <c r="H247" s="1"/>
      <c r="J247" s="1"/>
      <c r="O247" s="1"/>
      <c r="S247" s="1"/>
      <c r="X247" s="1"/>
      <c r="AK247" s="1"/>
      <c r="AP247" s="1"/>
      <c r="AU247" s="1"/>
      <c r="AZ247" s="1"/>
    </row>
    <row r="248" spans="2:52" x14ac:dyDescent="0.2">
      <c r="B248" s="8"/>
      <c r="C248" s="1"/>
      <c r="D248" s="1"/>
      <c r="E248" s="8"/>
      <c r="F248" s="1"/>
      <c r="G248" s="1"/>
      <c r="H248" s="1"/>
      <c r="J248" s="1"/>
      <c r="O248" s="1"/>
      <c r="S248" s="1"/>
      <c r="X248" s="1"/>
      <c r="AK248" s="1"/>
      <c r="AP248" s="1"/>
      <c r="AU248" s="1"/>
      <c r="AZ248" s="1"/>
    </row>
    <row r="249" spans="2:52" x14ac:dyDescent="0.2">
      <c r="B249" s="8"/>
      <c r="C249" s="1"/>
      <c r="D249" s="1"/>
      <c r="E249" s="8"/>
      <c r="F249" s="1"/>
      <c r="G249" s="1"/>
      <c r="H249" s="1"/>
      <c r="J249" s="1"/>
      <c r="O249" s="1"/>
      <c r="S249" s="1"/>
      <c r="X249" s="1"/>
      <c r="AK249" s="1"/>
      <c r="AP249" s="1"/>
      <c r="AU249" s="1"/>
      <c r="AZ249" s="1"/>
    </row>
    <row r="250" spans="2:52" x14ac:dyDescent="0.2">
      <c r="B250" s="8"/>
      <c r="C250" s="1"/>
      <c r="D250" s="1"/>
      <c r="E250" s="8"/>
      <c r="F250" s="1"/>
      <c r="G250" s="1"/>
      <c r="H250" s="1"/>
      <c r="J250" s="1"/>
      <c r="O250" s="1"/>
      <c r="S250" s="1"/>
      <c r="X250" s="1"/>
      <c r="AK250" s="1"/>
      <c r="AP250" s="1"/>
      <c r="AU250" s="1"/>
      <c r="AZ250" s="1"/>
    </row>
    <row r="251" spans="2:52" x14ac:dyDescent="0.2">
      <c r="B251" s="8"/>
      <c r="C251" s="1"/>
      <c r="D251" s="1"/>
      <c r="E251" s="8"/>
      <c r="F251" s="1"/>
      <c r="G251" s="1"/>
      <c r="H251" s="1"/>
      <c r="J251" s="1"/>
      <c r="O251" s="1"/>
      <c r="S251" s="1"/>
      <c r="X251" s="1"/>
      <c r="AK251" s="1"/>
      <c r="AP251" s="1"/>
      <c r="AU251" s="1"/>
      <c r="AZ251" s="1"/>
    </row>
    <row r="252" spans="2:52" x14ac:dyDescent="0.2">
      <c r="B252" s="8"/>
      <c r="C252" s="1"/>
      <c r="D252" s="1"/>
      <c r="E252" s="8"/>
      <c r="F252" s="1"/>
      <c r="G252" s="1"/>
      <c r="H252" s="1"/>
      <c r="J252" s="1"/>
      <c r="O252" s="1"/>
      <c r="S252" s="1"/>
      <c r="X252" s="1"/>
      <c r="AK252" s="1"/>
      <c r="AP252" s="1"/>
      <c r="AU252" s="1"/>
      <c r="AZ252" s="1"/>
    </row>
    <row r="253" spans="2:52" x14ac:dyDescent="0.2">
      <c r="B253" s="8"/>
      <c r="C253" s="1"/>
      <c r="D253" s="1"/>
      <c r="E253" s="8"/>
      <c r="F253" s="1"/>
      <c r="G253" s="1"/>
      <c r="H253" s="1"/>
      <c r="J253" s="1"/>
      <c r="O253" s="1"/>
      <c r="S253" s="1"/>
      <c r="X253" s="1"/>
      <c r="AK253" s="1"/>
      <c r="AP253" s="1"/>
      <c r="AU253" s="1"/>
      <c r="AZ253" s="1"/>
    </row>
    <row r="254" spans="2:52" x14ac:dyDescent="0.2">
      <c r="B254" s="8"/>
      <c r="C254" s="1"/>
      <c r="D254" s="1"/>
      <c r="E254" s="8"/>
      <c r="F254" s="1"/>
      <c r="G254" s="1"/>
      <c r="H254" s="1"/>
      <c r="J254" s="1"/>
      <c r="O254" s="1"/>
      <c r="S254" s="1"/>
      <c r="X254" s="1"/>
      <c r="AK254" s="1"/>
      <c r="AP254" s="1"/>
      <c r="AU254" s="1"/>
      <c r="AZ254" s="1"/>
    </row>
    <row r="255" spans="2:52" x14ac:dyDescent="0.2">
      <c r="B255" s="8"/>
      <c r="C255" s="1"/>
      <c r="D255" s="1"/>
      <c r="E255" s="8"/>
      <c r="F255" s="1"/>
      <c r="G255" s="1"/>
      <c r="H255" s="1"/>
      <c r="J255" s="1"/>
      <c r="O255" s="1"/>
      <c r="S255" s="1"/>
      <c r="X255" s="1"/>
      <c r="AK255" s="1"/>
      <c r="AP255" s="1"/>
      <c r="AU255" s="1"/>
      <c r="AZ255" s="1"/>
    </row>
    <row r="256" spans="2:52" x14ac:dyDescent="0.2">
      <c r="B256" s="8"/>
      <c r="C256" s="1"/>
      <c r="D256" s="1"/>
      <c r="E256" s="8"/>
      <c r="F256" s="1"/>
      <c r="G256" s="1"/>
      <c r="H256" s="1"/>
      <c r="J256" s="1"/>
      <c r="O256" s="1"/>
      <c r="S256" s="1"/>
      <c r="X256" s="1"/>
      <c r="AK256" s="1"/>
      <c r="AP256" s="1"/>
      <c r="AU256" s="1"/>
      <c r="AZ256" s="1"/>
    </row>
    <row r="257" spans="2:52" x14ac:dyDescent="0.2">
      <c r="B257" s="8"/>
      <c r="C257" s="1"/>
      <c r="D257" s="1"/>
      <c r="E257" s="8"/>
      <c r="F257" s="1"/>
      <c r="G257" s="1"/>
      <c r="H257" s="1"/>
      <c r="J257" s="1"/>
      <c r="O257" s="1"/>
      <c r="S257" s="1"/>
      <c r="X257" s="1"/>
      <c r="AK257" s="1"/>
      <c r="AP257" s="1"/>
      <c r="AU257" s="1"/>
      <c r="AZ257" s="1"/>
    </row>
    <row r="258" spans="2:52" x14ac:dyDescent="0.2">
      <c r="B258" s="8"/>
      <c r="C258" s="1"/>
      <c r="D258" s="1"/>
      <c r="E258" s="8"/>
      <c r="F258" s="1"/>
      <c r="G258" s="1"/>
      <c r="H258" s="1"/>
      <c r="J258" s="1"/>
      <c r="O258" s="1"/>
      <c r="S258" s="1"/>
      <c r="X258" s="1"/>
      <c r="AK258" s="1"/>
      <c r="AP258" s="1"/>
      <c r="AU258" s="1"/>
      <c r="AZ258" s="1"/>
    </row>
    <row r="259" spans="2:52" x14ac:dyDescent="0.2">
      <c r="B259" s="8"/>
      <c r="C259" s="1"/>
      <c r="D259" s="1"/>
      <c r="E259" s="8"/>
      <c r="F259" s="1"/>
      <c r="G259" s="1"/>
      <c r="H259" s="1"/>
      <c r="J259" s="1"/>
      <c r="O259" s="1"/>
      <c r="S259" s="1"/>
      <c r="X259" s="1"/>
      <c r="AK259" s="1"/>
      <c r="AP259" s="1"/>
      <c r="AU259" s="1"/>
      <c r="AZ259" s="1"/>
    </row>
    <row r="260" spans="2:52" x14ac:dyDescent="0.2">
      <c r="B260" s="8"/>
      <c r="C260" s="1"/>
      <c r="D260" s="1"/>
      <c r="E260" s="8"/>
      <c r="F260" s="1"/>
      <c r="G260" s="1"/>
      <c r="H260" s="1"/>
      <c r="J260" s="1"/>
      <c r="O260" s="1"/>
      <c r="S260" s="1"/>
      <c r="X260" s="1"/>
      <c r="AK260" s="1"/>
      <c r="AP260" s="1"/>
      <c r="AU260" s="1"/>
      <c r="AZ260" s="1"/>
    </row>
    <row r="261" spans="2:52" x14ac:dyDescent="0.2">
      <c r="B261" s="8"/>
      <c r="C261" s="1"/>
      <c r="D261" s="1"/>
      <c r="E261" s="8"/>
      <c r="F261" s="1"/>
      <c r="G261" s="1"/>
      <c r="H261" s="1"/>
      <c r="J261" s="1"/>
      <c r="O261" s="1"/>
      <c r="S261" s="1"/>
      <c r="X261" s="1"/>
      <c r="AK261" s="1"/>
      <c r="AP261" s="1"/>
      <c r="AU261" s="1"/>
      <c r="AZ261" s="1"/>
    </row>
    <row r="262" spans="2:52" x14ac:dyDescent="0.2">
      <c r="B262" s="8"/>
      <c r="C262" s="1"/>
      <c r="D262" s="1"/>
      <c r="E262" s="8"/>
      <c r="F262" s="1"/>
      <c r="G262" s="1"/>
      <c r="H262" s="1"/>
      <c r="J262" s="1"/>
      <c r="O262" s="1"/>
      <c r="S262" s="1"/>
      <c r="X262" s="1"/>
      <c r="AK262" s="1"/>
      <c r="AP262" s="1"/>
      <c r="AU262" s="1"/>
      <c r="AZ262" s="1"/>
    </row>
    <row r="263" spans="2:52" x14ac:dyDescent="0.2">
      <c r="B263" s="8"/>
      <c r="C263" s="1"/>
      <c r="D263" s="1"/>
      <c r="E263" s="8"/>
      <c r="F263" s="1"/>
      <c r="G263" s="1"/>
      <c r="H263" s="1"/>
      <c r="J263" s="1"/>
      <c r="O263" s="1"/>
      <c r="S263" s="1"/>
      <c r="X263" s="1"/>
      <c r="AK263" s="1"/>
      <c r="AP263" s="1"/>
      <c r="AU263" s="1"/>
      <c r="AZ263" s="1"/>
    </row>
    <row r="264" spans="2:52" x14ac:dyDescent="0.2">
      <c r="B264" s="8"/>
      <c r="C264" s="1"/>
      <c r="D264" s="1"/>
      <c r="E264" s="8"/>
      <c r="F264" s="1"/>
      <c r="G264" s="1"/>
      <c r="H264" s="1"/>
      <c r="J264" s="1"/>
      <c r="O264" s="1"/>
      <c r="S264" s="1"/>
      <c r="X264" s="1"/>
      <c r="AK264" s="1"/>
      <c r="AP264" s="1"/>
      <c r="AU264" s="1"/>
      <c r="AZ264" s="1"/>
    </row>
    <row r="265" spans="2:52" x14ac:dyDescent="0.2">
      <c r="B265" s="8"/>
      <c r="C265" s="1"/>
      <c r="D265" s="1"/>
      <c r="E265" s="8"/>
      <c r="F265" s="1"/>
      <c r="G265" s="1"/>
      <c r="H265" s="1"/>
      <c r="J265" s="1"/>
      <c r="O265" s="1"/>
      <c r="S265" s="1"/>
      <c r="X265" s="1"/>
      <c r="AK265" s="1"/>
      <c r="AP265" s="1"/>
      <c r="AU265" s="1"/>
      <c r="AZ265" s="1"/>
    </row>
    <row r="266" spans="2:52" x14ac:dyDescent="0.2">
      <c r="B266" s="8"/>
      <c r="C266" s="1"/>
      <c r="D266" s="1"/>
      <c r="E266" s="8"/>
      <c r="F266" s="1"/>
      <c r="G266" s="1"/>
      <c r="H266" s="1"/>
      <c r="J266" s="1"/>
      <c r="O266" s="1"/>
      <c r="S266" s="1"/>
      <c r="X266" s="1"/>
      <c r="AK266" s="1"/>
      <c r="AP266" s="1"/>
      <c r="AU266" s="1"/>
      <c r="AZ266" s="1"/>
    </row>
    <row r="267" spans="2:52" x14ac:dyDescent="0.2">
      <c r="B267" s="8"/>
      <c r="C267" s="1"/>
      <c r="D267" s="1"/>
      <c r="E267" s="8"/>
      <c r="F267" s="1"/>
      <c r="G267" s="1"/>
      <c r="H267" s="1"/>
      <c r="J267" s="1"/>
      <c r="O267" s="1"/>
      <c r="S267" s="1"/>
      <c r="X267" s="1"/>
      <c r="AK267" s="1"/>
      <c r="AP267" s="1"/>
      <c r="AU267" s="1"/>
      <c r="AZ267" s="1"/>
    </row>
    <row r="268" spans="2:52" x14ac:dyDescent="0.2">
      <c r="B268" s="8"/>
      <c r="C268" s="1"/>
      <c r="D268" s="1"/>
      <c r="E268" s="8"/>
      <c r="F268" s="1"/>
      <c r="G268" s="1"/>
      <c r="H268" s="1"/>
      <c r="J268" s="1"/>
      <c r="O268" s="1"/>
      <c r="S268" s="1"/>
      <c r="X268" s="1"/>
      <c r="AK268" s="1"/>
      <c r="AP268" s="1"/>
      <c r="AU268" s="1"/>
      <c r="AZ268" s="1"/>
    </row>
    <row r="269" spans="2:52" x14ac:dyDescent="0.2">
      <c r="B269" s="8"/>
      <c r="C269" s="1"/>
      <c r="D269" s="1"/>
      <c r="E269" s="8"/>
      <c r="F269" s="1"/>
      <c r="G269" s="1"/>
      <c r="H269" s="1"/>
      <c r="J269" s="1"/>
      <c r="O269" s="1"/>
      <c r="S269" s="1"/>
      <c r="X269" s="1"/>
      <c r="AK269" s="1"/>
      <c r="AP269" s="1"/>
      <c r="AU269" s="1"/>
      <c r="AZ269" s="1"/>
    </row>
    <row r="270" spans="2:52" x14ac:dyDescent="0.2">
      <c r="B270" s="8"/>
      <c r="C270" s="1"/>
      <c r="D270" s="1"/>
      <c r="E270" s="8"/>
      <c r="F270" s="1"/>
      <c r="G270" s="1"/>
      <c r="H270" s="1"/>
      <c r="J270" s="1"/>
      <c r="O270" s="1"/>
      <c r="S270" s="1"/>
      <c r="X270" s="1"/>
      <c r="AK270" s="1"/>
      <c r="AP270" s="1"/>
      <c r="AU270" s="1"/>
      <c r="AZ270" s="1"/>
    </row>
    <row r="271" spans="2:52" x14ac:dyDescent="0.2">
      <c r="B271" s="8"/>
      <c r="C271" s="1"/>
      <c r="D271" s="1"/>
      <c r="E271" s="8"/>
      <c r="F271" s="1"/>
      <c r="G271" s="1"/>
      <c r="H271" s="1"/>
      <c r="J271" s="1"/>
      <c r="O271" s="1"/>
      <c r="S271" s="1"/>
      <c r="X271" s="1"/>
      <c r="AK271" s="1"/>
      <c r="AP271" s="1"/>
      <c r="AU271" s="1"/>
      <c r="AZ271" s="1"/>
    </row>
    <row r="272" spans="2:52" x14ac:dyDescent="0.2">
      <c r="B272" s="8"/>
      <c r="C272" s="1"/>
      <c r="D272" s="1"/>
      <c r="E272" s="8"/>
      <c r="F272" s="1"/>
      <c r="G272" s="1"/>
      <c r="H272" s="1"/>
      <c r="J272" s="1"/>
      <c r="O272" s="1"/>
      <c r="S272" s="1"/>
      <c r="X272" s="1"/>
      <c r="AK272" s="1"/>
      <c r="AP272" s="1"/>
      <c r="AU272" s="1"/>
      <c r="AZ272" s="1"/>
    </row>
    <row r="273" spans="2:52" x14ac:dyDescent="0.2">
      <c r="B273" s="8"/>
      <c r="C273" s="1"/>
      <c r="D273" s="1"/>
      <c r="E273" s="8"/>
      <c r="F273" s="1"/>
      <c r="G273" s="1"/>
      <c r="H273" s="1"/>
      <c r="J273" s="1"/>
      <c r="O273" s="1"/>
      <c r="S273" s="1"/>
      <c r="X273" s="1"/>
      <c r="AK273" s="1"/>
      <c r="AP273" s="1"/>
      <c r="AU273" s="1"/>
      <c r="AZ273" s="1"/>
    </row>
    <row r="274" spans="2:52" x14ac:dyDescent="0.2">
      <c r="B274" s="8"/>
      <c r="C274" s="1"/>
      <c r="D274" s="1"/>
      <c r="E274" s="8"/>
      <c r="F274" s="1"/>
      <c r="G274" s="1"/>
      <c r="H274" s="1"/>
      <c r="J274" s="1"/>
      <c r="O274" s="1"/>
      <c r="S274" s="1"/>
      <c r="X274" s="1"/>
      <c r="AK274" s="1"/>
      <c r="AP274" s="1"/>
      <c r="AU274" s="1"/>
      <c r="AZ274" s="1"/>
    </row>
    <row r="275" spans="2:52" x14ac:dyDescent="0.2">
      <c r="B275" s="8"/>
      <c r="C275" s="1"/>
      <c r="D275" s="1"/>
      <c r="E275" s="8"/>
      <c r="F275" s="1"/>
      <c r="G275" s="1"/>
      <c r="H275" s="1"/>
      <c r="J275" s="1"/>
      <c r="O275" s="1"/>
      <c r="S275" s="1"/>
      <c r="X275" s="1"/>
      <c r="AK275" s="1"/>
      <c r="AP275" s="1"/>
      <c r="AU275" s="1"/>
      <c r="AZ275" s="1"/>
    </row>
    <row r="276" spans="2:52" x14ac:dyDescent="0.2">
      <c r="B276" s="8"/>
      <c r="C276" s="1"/>
      <c r="D276" s="1"/>
      <c r="E276" s="8"/>
      <c r="F276" s="1"/>
      <c r="G276" s="1"/>
      <c r="H276" s="1"/>
      <c r="J276" s="1"/>
      <c r="O276" s="1"/>
      <c r="S276" s="1"/>
      <c r="X276" s="1"/>
      <c r="AK276" s="1"/>
      <c r="AP276" s="1"/>
      <c r="AU276" s="1"/>
      <c r="AZ276" s="1"/>
    </row>
    <row r="277" spans="2:52" x14ac:dyDescent="0.2">
      <c r="B277" s="8"/>
      <c r="C277" s="1"/>
      <c r="D277" s="1"/>
      <c r="E277" s="8"/>
      <c r="F277" s="1"/>
      <c r="G277" s="1"/>
      <c r="H277" s="1"/>
      <c r="J277" s="1"/>
      <c r="O277" s="1"/>
      <c r="S277" s="1"/>
      <c r="X277" s="1"/>
      <c r="AK277" s="1"/>
      <c r="AP277" s="1"/>
      <c r="AU277" s="1"/>
      <c r="AZ277" s="1"/>
    </row>
    <row r="278" spans="2:52" x14ac:dyDescent="0.2">
      <c r="B278" s="8"/>
      <c r="C278" s="1"/>
      <c r="D278" s="1"/>
      <c r="E278" s="8"/>
      <c r="F278" s="1"/>
      <c r="G278" s="1"/>
      <c r="H278" s="1"/>
      <c r="J278" s="1"/>
      <c r="O278" s="1"/>
      <c r="S278" s="1"/>
      <c r="X278" s="1"/>
      <c r="AK278" s="1"/>
      <c r="AP278" s="1"/>
      <c r="AU278" s="1"/>
      <c r="AZ278" s="1"/>
    </row>
    <row r="279" spans="2:52" x14ac:dyDescent="0.2">
      <c r="B279" s="8"/>
      <c r="C279" s="1"/>
      <c r="D279" s="1"/>
      <c r="E279" s="8"/>
      <c r="F279" s="1"/>
      <c r="G279" s="1"/>
      <c r="H279" s="1"/>
      <c r="J279" s="1"/>
      <c r="O279" s="1"/>
      <c r="S279" s="1"/>
      <c r="X279" s="1"/>
      <c r="AK279" s="1"/>
      <c r="AP279" s="1"/>
      <c r="AU279" s="1"/>
      <c r="AZ279" s="1"/>
    </row>
    <row r="280" spans="2:52" x14ac:dyDescent="0.2">
      <c r="B280" s="8"/>
      <c r="C280" s="1"/>
      <c r="D280" s="1"/>
      <c r="E280" s="8"/>
      <c r="F280" s="1"/>
      <c r="G280" s="1"/>
      <c r="H280" s="1"/>
      <c r="J280" s="1"/>
      <c r="O280" s="1"/>
      <c r="S280" s="1"/>
      <c r="X280" s="1"/>
      <c r="AK280" s="1"/>
      <c r="AP280" s="1"/>
      <c r="AU280" s="1"/>
      <c r="AZ280" s="1"/>
    </row>
    <row r="281" spans="2:52" x14ac:dyDescent="0.2">
      <c r="B281" s="8"/>
      <c r="C281" s="1"/>
      <c r="D281" s="1"/>
      <c r="E281" s="8"/>
      <c r="F281" s="1"/>
      <c r="G281" s="1"/>
      <c r="H281" s="1"/>
      <c r="J281" s="1"/>
      <c r="O281" s="1"/>
      <c r="S281" s="1"/>
      <c r="X281" s="1"/>
      <c r="AK281" s="1"/>
      <c r="AP281" s="1"/>
      <c r="AU281" s="1"/>
      <c r="AZ281" s="1"/>
    </row>
    <row r="282" spans="2:52" x14ac:dyDescent="0.2">
      <c r="B282" s="8"/>
      <c r="C282" s="1"/>
      <c r="D282" s="1"/>
      <c r="E282" s="8"/>
      <c r="F282" s="1"/>
      <c r="G282" s="1"/>
      <c r="H282" s="1"/>
      <c r="J282" s="1"/>
      <c r="O282" s="1"/>
      <c r="S282" s="1"/>
      <c r="X282" s="1"/>
      <c r="AK282" s="1"/>
      <c r="AP282" s="1"/>
      <c r="AU282" s="1"/>
      <c r="AZ282" s="1"/>
    </row>
    <row r="283" spans="2:52" x14ac:dyDescent="0.2">
      <c r="B283" s="8"/>
      <c r="C283" s="1"/>
      <c r="D283" s="1"/>
      <c r="E283" s="8"/>
      <c r="F283" s="1"/>
      <c r="G283" s="1"/>
      <c r="H283" s="1"/>
      <c r="J283" s="1"/>
      <c r="O283" s="1"/>
      <c r="S283" s="1"/>
      <c r="X283" s="1"/>
      <c r="AK283" s="1"/>
      <c r="AP283" s="1"/>
      <c r="AU283" s="1"/>
      <c r="AZ283" s="1"/>
    </row>
    <row r="284" spans="2:52" x14ac:dyDescent="0.2">
      <c r="B284" s="8"/>
      <c r="C284" s="1"/>
      <c r="D284" s="1"/>
      <c r="E284" s="8"/>
      <c r="F284" s="1"/>
      <c r="G284" s="1"/>
      <c r="H284" s="1"/>
      <c r="J284" s="1"/>
      <c r="O284" s="1"/>
      <c r="S284" s="1"/>
      <c r="X284" s="1"/>
      <c r="AK284" s="1"/>
      <c r="AP284" s="1"/>
      <c r="AU284" s="1"/>
      <c r="AZ284" s="1"/>
    </row>
    <row r="285" spans="2:52" x14ac:dyDescent="0.2">
      <c r="B285" s="8"/>
      <c r="C285" s="1"/>
      <c r="D285" s="1"/>
      <c r="E285" s="8"/>
      <c r="F285" s="1"/>
      <c r="G285" s="1"/>
      <c r="H285" s="1"/>
      <c r="J285" s="1"/>
      <c r="O285" s="1"/>
      <c r="S285" s="1"/>
      <c r="X285" s="1"/>
      <c r="AK285" s="1"/>
      <c r="AP285" s="1"/>
      <c r="AU285" s="1"/>
      <c r="AZ285" s="1"/>
    </row>
    <row r="286" spans="2:52" x14ac:dyDescent="0.2">
      <c r="B286" s="8"/>
      <c r="C286" s="1"/>
      <c r="D286" s="1"/>
      <c r="E286" s="8"/>
      <c r="F286" s="1"/>
      <c r="G286" s="1"/>
      <c r="H286" s="1"/>
      <c r="J286" s="1"/>
      <c r="O286" s="1"/>
      <c r="S286" s="1"/>
      <c r="X286" s="1"/>
      <c r="AK286" s="1"/>
      <c r="AP286" s="1"/>
      <c r="AU286" s="1"/>
      <c r="AZ286" s="1"/>
    </row>
    <row r="287" spans="2:52" x14ac:dyDescent="0.2">
      <c r="B287" s="8"/>
      <c r="C287" s="1"/>
      <c r="D287" s="1"/>
      <c r="E287" s="8"/>
      <c r="F287" s="1"/>
      <c r="G287" s="1"/>
      <c r="H287" s="1"/>
      <c r="J287" s="1"/>
      <c r="O287" s="1"/>
      <c r="S287" s="1"/>
      <c r="X287" s="1"/>
      <c r="AK287" s="1"/>
      <c r="AP287" s="1"/>
      <c r="AU287" s="1"/>
      <c r="AZ287" s="1"/>
    </row>
    <row r="288" spans="2:52" x14ac:dyDescent="0.2">
      <c r="B288" s="8"/>
      <c r="C288" s="1"/>
      <c r="D288" s="1"/>
      <c r="E288" s="8"/>
      <c r="F288" s="1"/>
      <c r="G288" s="1"/>
      <c r="H288" s="1"/>
      <c r="J288" s="1"/>
      <c r="O288" s="1"/>
      <c r="S288" s="1"/>
      <c r="X288" s="1"/>
      <c r="AK288" s="1"/>
      <c r="AP288" s="1"/>
      <c r="AU288" s="1"/>
      <c r="AZ288" s="1"/>
    </row>
    <row r="289" spans="2:52" x14ac:dyDescent="0.2">
      <c r="B289" s="8"/>
      <c r="C289" s="1"/>
      <c r="D289" s="1"/>
      <c r="E289" s="8"/>
      <c r="F289" s="1"/>
      <c r="G289" s="1"/>
      <c r="H289" s="1"/>
      <c r="J289" s="1"/>
      <c r="O289" s="1"/>
      <c r="S289" s="1"/>
      <c r="X289" s="1"/>
      <c r="AK289" s="1"/>
      <c r="AP289" s="1"/>
      <c r="AU289" s="1"/>
      <c r="AZ289" s="1"/>
    </row>
    <row r="290" spans="2:52" x14ac:dyDescent="0.2">
      <c r="B290" s="8"/>
      <c r="C290" s="1"/>
      <c r="D290" s="1"/>
      <c r="E290" s="8"/>
      <c r="F290" s="1"/>
      <c r="G290" s="1"/>
      <c r="H290" s="1"/>
      <c r="J290" s="1"/>
      <c r="O290" s="1"/>
      <c r="S290" s="1"/>
      <c r="X290" s="1"/>
      <c r="AK290" s="1"/>
      <c r="AP290" s="1"/>
      <c r="AU290" s="1"/>
      <c r="AZ290" s="1"/>
    </row>
    <row r="291" spans="2:52" x14ac:dyDescent="0.2">
      <c r="B291" s="8"/>
      <c r="C291" s="1"/>
      <c r="D291" s="1"/>
      <c r="E291" s="8"/>
      <c r="F291" s="1"/>
      <c r="G291" s="1"/>
      <c r="H291" s="1"/>
      <c r="J291" s="1"/>
      <c r="O291" s="1"/>
      <c r="S291" s="1"/>
      <c r="X291" s="1"/>
      <c r="AK291" s="1"/>
      <c r="AP291" s="1"/>
      <c r="AU291" s="1"/>
      <c r="AZ291" s="1"/>
    </row>
    <row r="292" spans="2:52" x14ac:dyDescent="0.2">
      <c r="B292" s="8"/>
      <c r="C292" s="1"/>
      <c r="D292" s="1"/>
      <c r="E292" s="8"/>
      <c r="F292" s="1"/>
      <c r="G292" s="1"/>
      <c r="H292" s="1"/>
      <c r="J292" s="1"/>
      <c r="O292" s="1"/>
      <c r="S292" s="1"/>
      <c r="X292" s="1"/>
      <c r="AK292" s="1"/>
      <c r="AP292" s="1"/>
      <c r="AU292" s="1"/>
      <c r="AZ292" s="1"/>
    </row>
    <row r="293" spans="2:52" x14ac:dyDescent="0.2">
      <c r="B293" s="8"/>
      <c r="C293" s="1"/>
      <c r="D293" s="1"/>
      <c r="E293" s="8"/>
      <c r="F293" s="1"/>
      <c r="G293" s="1"/>
      <c r="H293" s="1"/>
      <c r="J293" s="1"/>
      <c r="O293" s="1"/>
      <c r="S293" s="1"/>
      <c r="X293" s="1"/>
      <c r="AK293" s="1"/>
      <c r="AP293" s="1"/>
      <c r="AU293" s="1"/>
      <c r="AZ293" s="1"/>
    </row>
    <row r="294" spans="2:52" x14ac:dyDescent="0.2">
      <c r="B294" s="8"/>
      <c r="C294" s="1"/>
      <c r="D294" s="1"/>
      <c r="E294" s="8"/>
      <c r="F294" s="1"/>
      <c r="G294" s="1"/>
      <c r="H294" s="1"/>
      <c r="J294" s="1"/>
      <c r="O294" s="1"/>
      <c r="S294" s="1"/>
      <c r="X294" s="1"/>
      <c r="AK294" s="1"/>
      <c r="AP294" s="1"/>
      <c r="AU294" s="1"/>
      <c r="AZ294" s="1"/>
    </row>
    <row r="295" spans="2:52" x14ac:dyDescent="0.2">
      <c r="B295" s="8"/>
      <c r="C295" s="1"/>
      <c r="D295" s="1"/>
      <c r="E295" s="8"/>
      <c r="F295" s="1"/>
      <c r="G295" s="1"/>
      <c r="H295" s="1"/>
      <c r="J295" s="1"/>
      <c r="O295" s="1"/>
      <c r="S295" s="1"/>
      <c r="X295" s="1"/>
      <c r="AK295" s="1"/>
      <c r="AP295" s="1"/>
      <c r="AU295" s="1"/>
      <c r="AZ295" s="1"/>
    </row>
    <row r="296" spans="2:52" x14ac:dyDescent="0.2">
      <c r="B296" s="8"/>
      <c r="C296" s="1"/>
      <c r="D296" s="1"/>
      <c r="E296" s="8"/>
      <c r="F296" s="1"/>
      <c r="G296" s="1"/>
      <c r="H296" s="1"/>
      <c r="J296" s="1"/>
      <c r="O296" s="1"/>
      <c r="S296" s="1"/>
      <c r="X296" s="1"/>
      <c r="AK296" s="1"/>
      <c r="AP296" s="1"/>
      <c r="AU296" s="1"/>
      <c r="AZ296" s="1"/>
    </row>
    <row r="297" spans="2:52" x14ac:dyDescent="0.2">
      <c r="B297" s="8"/>
      <c r="C297" s="1"/>
      <c r="D297" s="1"/>
      <c r="E297" s="8"/>
      <c r="F297" s="1"/>
      <c r="G297" s="1"/>
      <c r="H297" s="1"/>
      <c r="J297" s="1"/>
      <c r="O297" s="1"/>
      <c r="S297" s="1"/>
      <c r="X297" s="1"/>
      <c r="AK297" s="1"/>
      <c r="AP297" s="1"/>
      <c r="AU297" s="1"/>
      <c r="AZ297" s="1"/>
    </row>
    <row r="298" spans="2:52" x14ac:dyDescent="0.2">
      <c r="B298" s="8"/>
      <c r="C298" s="1"/>
      <c r="D298" s="1"/>
      <c r="E298" s="8"/>
      <c r="F298" s="1"/>
      <c r="G298" s="1"/>
      <c r="H298" s="1"/>
      <c r="J298" s="1"/>
      <c r="O298" s="1"/>
      <c r="S298" s="1"/>
      <c r="X298" s="1"/>
      <c r="AK298" s="1"/>
      <c r="AP298" s="1"/>
      <c r="AU298" s="1"/>
      <c r="AZ298" s="1"/>
    </row>
    <row r="299" spans="2:52" x14ac:dyDescent="0.2">
      <c r="B299" s="8"/>
      <c r="C299" s="1"/>
      <c r="D299" s="1"/>
      <c r="E299" s="8"/>
      <c r="F299" s="1"/>
      <c r="G299" s="1"/>
      <c r="H299" s="1"/>
      <c r="J299" s="1"/>
      <c r="O299" s="1"/>
      <c r="S299" s="1"/>
      <c r="X299" s="1"/>
      <c r="AK299" s="1"/>
      <c r="AP299" s="1"/>
      <c r="AU299" s="1"/>
      <c r="AZ299" s="1"/>
    </row>
    <row r="300" spans="2:52" x14ac:dyDescent="0.2">
      <c r="B300" s="8"/>
      <c r="C300" s="1"/>
      <c r="D300" s="1"/>
      <c r="E300" s="8"/>
      <c r="F300" s="1"/>
      <c r="G300" s="1"/>
      <c r="H300" s="1"/>
      <c r="J300" s="1"/>
      <c r="O300" s="1"/>
      <c r="S300" s="1"/>
      <c r="X300" s="1"/>
      <c r="AK300" s="1"/>
      <c r="AP300" s="1"/>
      <c r="AU300" s="1"/>
      <c r="AZ300" s="1"/>
    </row>
    <row r="301" spans="2:52" x14ac:dyDescent="0.2">
      <c r="B301" s="8"/>
      <c r="C301" s="1"/>
      <c r="D301" s="1"/>
      <c r="E301" s="8"/>
      <c r="F301" s="1"/>
      <c r="G301" s="1"/>
      <c r="H301" s="1"/>
      <c r="J301" s="1"/>
      <c r="O301" s="1"/>
      <c r="S301" s="1"/>
      <c r="X301" s="1"/>
      <c r="AK301" s="1"/>
      <c r="AP301" s="1"/>
      <c r="AU301" s="1"/>
      <c r="AZ301" s="1"/>
    </row>
    <row r="302" spans="2:52" x14ac:dyDescent="0.2">
      <c r="B302" s="8"/>
      <c r="C302" s="1"/>
      <c r="D302" s="1"/>
      <c r="E302" s="8"/>
      <c r="F302" s="1"/>
      <c r="G302" s="1"/>
      <c r="H302" s="1"/>
      <c r="J302" s="1"/>
      <c r="O302" s="1"/>
      <c r="S302" s="1"/>
      <c r="X302" s="1"/>
      <c r="AK302" s="1"/>
      <c r="AP302" s="1"/>
      <c r="AU302" s="1"/>
      <c r="AZ302" s="1"/>
    </row>
    <row r="303" spans="2:52" x14ac:dyDescent="0.2">
      <c r="B303" s="8"/>
      <c r="C303" s="1"/>
      <c r="D303" s="1"/>
      <c r="E303" s="8"/>
      <c r="F303" s="1"/>
      <c r="G303" s="1"/>
      <c r="H303" s="1"/>
      <c r="J303" s="1"/>
      <c r="O303" s="1"/>
      <c r="S303" s="1"/>
      <c r="X303" s="1"/>
      <c r="AK303" s="1"/>
      <c r="AP303" s="1"/>
      <c r="AU303" s="1"/>
      <c r="AZ303" s="1"/>
    </row>
    <row r="304" spans="2:52" x14ac:dyDescent="0.2">
      <c r="B304" s="8"/>
      <c r="C304" s="1"/>
      <c r="D304" s="1"/>
      <c r="E304" s="8"/>
      <c r="F304" s="1"/>
      <c r="G304" s="1"/>
      <c r="H304" s="1"/>
      <c r="J304" s="1"/>
      <c r="O304" s="1"/>
      <c r="S304" s="1"/>
      <c r="X304" s="1"/>
      <c r="AK304" s="1"/>
      <c r="AP304" s="1"/>
      <c r="AU304" s="1"/>
      <c r="AZ304" s="1"/>
    </row>
    <row r="305" spans="2:52" x14ac:dyDescent="0.2">
      <c r="B305" s="8"/>
      <c r="C305" s="1"/>
      <c r="D305" s="1"/>
      <c r="E305" s="8"/>
      <c r="F305" s="1"/>
      <c r="G305" s="1"/>
      <c r="H305" s="1"/>
      <c r="J305" s="1"/>
      <c r="O305" s="1"/>
      <c r="S305" s="1"/>
      <c r="X305" s="1"/>
      <c r="AK305" s="1"/>
      <c r="AP305" s="1"/>
      <c r="AU305" s="1"/>
      <c r="AZ305" s="1"/>
    </row>
    <row r="306" spans="2:52" x14ac:dyDescent="0.2">
      <c r="B306" s="8"/>
      <c r="C306" s="1"/>
      <c r="D306" s="1"/>
      <c r="E306" s="8"/>
      <c r="F306" s="1"/>
      <c r="G306" s="1"/>
      <c r="H306" s="1"/>
      <c r="J306" s="1"/>
      <c r="O306" s="1"/>
      <c r="S306" s="1"/>
      <c r="X306" s="1"/>
      <c r="AK306" s="1"/>
      <c r="AP306" s="1"/>
      <c r="AU306" s="1"/>
      <c r="AZ306" s="1"/>
    </row>
    <row r="307" spans="2:52" x14ac:dyDescent="0.2">
      <c r="B307" s="8"/>
      <c r="C307" s="1"/>
      <c r="D307" s="1"/>
      <c r="E307" s="8"/>
      <c r="F307" s="1"/>
      <c r="G307" s="1"/>
      <c r="H307" s="1"/>
      <c r="J307" s="1"/>
      <c r="O307" s="1"/>
      <c r="S307" s="1"/>
      <c r="X307" s="1"/>
      <c r="AK307" s="1"/>
      <c r="AP307" s="1"/>
      <c r="AU307" s="1"/>
      <c r="AZ307" s="1"/>
    </row>
    <row r="308" spans="2:52" x14ac:dyDescent="0.2">
      <c r="B308" s="8"/>
      <c r="C308" s="1"/>
      <c r="D308" s="1"/>
      <c r="E308" s="8"/>
      <c r="F308" s="1"/>
      <c r="G308" s="1"/>
      <c r="H308" s="1"/>
      <c r="J308" s="1"/>
      <c r="O308" s="1"/>
      <c r="S308" s="1"/>
      <c r="X308" s="1"/>
      <c r="AK308" s="1"/>
      <c r="AP308" s="1"/>
      <c r="AU308" s="1"/>
      <c r="AZ308" s="1"/>
    </row>
    <row r="309" spans="2:52" x14ac:dyDescent="0.2">
      <c r="B309" s="8"/>
      <c r="C309" s="1"/>
      <c r="D309" s="1"/>
      <c r="E309" s="8"/>
      <c r="F309" s="1"/>
      <c r="G309" s="1"/>
      <c r="H309" s="1"/>
      <c r="J309" s="1"/>
      <c r="O309" s="1"/>
      <c r="S309" s="1"/>
      <c r="X309" s="1"/>
      <c r="AK309" s="1"/>
      <c r="AP309" s="1"/>
      <c r="AU309" s="1"/>
      <c r="AZ309" s="1"/>
    </row>
    <row r="310" spans="2:52" x14ac:dyDescent="0.2">
      <c r="B310" s="8"/>
      <c r="C310" s="1"/>
      <c r="D310" s="1"/>
      <c r="E310" s="8"/>
      <c r="F310" s="1"/>
      <c r="G310" s="1"/>
      <c r="H310" s="1"/>
      <c r="J310" s="1"/>
      <c r="O310" s="1"/>
      <c r="S310" s="1"/>
      <c r="X310" s="1"/>
      <c r="AK310" s="1"/>
      <c r="AP310" s="1"/>
      <c r="AU310" s="1"/>
      <c r="AZ310" s="1"/>
    </row>
    <row r="311" spans="2:52" x14ac:dyDescent="0.2">
      <c r="B311" s="8"/>
      <c r="C311" s="1"/>
      <c r="D311" s="1"/>
      <c r="E311" s="8"/>
      <c r="F311" s="1"/>
      <c r="G311" s="1"/>
      <c r="H311" s="1"/>
      <c r="J311" s="1"/>
      <c r="O311" s="1"/>
      <c r="S311" s="1"/>
      <c r="X311" s="1"/>
      <c r="AK311" s="1"/>
      <c r="AP311" s="1"/>
      <c r="AU311" s="1"/>
      <c r="AZ311" s="1"/>
    </row>
    <row r="312" spans="2:52" x14ac:dyDescent="0.2">
      <c r="B312" s="8"/>
      <c r="C312" s="1"/>
      <c r="D312" s="1"/>
      <c r="E312" s="8"/>
      <c r="F312" s="1"/>
      <c r="G312" s="1"/>
      <c r="H312" s="1"/>
      <c r="J312" s="1"/>
      <c r="O312" s="1"/>
      <c r="S312" s="1"/>
      <c r="X312" s="1"/>
      <c r="AK312" s="1"/>
      <c r="AP312" s="1"/>
      <c r="AU312" s="1"/>
      <c r="AZ312" s="1"/>
    </row>
    <row r="313" spans="2:52" x14ac:dyDescent="0.2">
      <c r="B313" s="8"/>
      <c r="C313" s="1"/>
      <c r="D313" s="1"/>
      <c r="E313" s="8"/>
      <c r="F313" s="1"/>
      <c r="G313" s="1"/>
      <c r="H313" s="1"/>
      <c r="J313" s="1"/>
      <c r="O313" s="1"/>
      <c r="S313" s="1"/>
      <c r="X313" s="1"/>
      <c r="AK313" s="1"/>
      <c r="AP313" s="1"/>
      <c r="AU313" s="1"/>
      <c r="AZ313" s="1"/>
    </row>
    <row r="314" spans="2:52" x14ac:dyDescent="0.2">
      <c r="B314" s="8"/>
      <c r="C314" s="1"/>
      <c r="D314" s="1"/>
      <c r="E314" s="8"/>
      <c r="F314" s="1"/>
      <c r="G314" s="1"/>
      <c r="H314" s="1"/>
      <c r="J314" s="1"/>
      <c r="O314" s="1"/>
      <c r="S314" s="1"/>
      <c r="X314" s="1"/>
      <c r="AK314" s="1"/>
      <c r="AP314" s="1"/>
      <c r="AU314" s="1"/>
      <c r="AZ314" s="1"/>
    </row>
    <row r="315" spans="2:52" x14ac:dyDescent="0.2">
      <c r="B315" s="8"/>
      <c r="C315" s="1"/>
      <c r="D315" s="1"/>
      <c r="E315" s="8"/>
      <c r="F315" s="1"/>
      <c r="G315" s="1"/>
      <c r="H315" s="1"/>
      <c r="J315" s="1"/>
      <c r="O315" s="1"/>
      <c r="S315" s="1"/>
      <c r="X315" s="1"/>
      <c r="AK315" s="1"/>
      <c r="AP315" s="1"/>
      <c r="AU315" s="1"/>
      <c r="AZ315" s="1"/>
    </row>
    <row r="316" spans="2:52" x14ac:dyDescent="0.2">
      <c r="B316" s="8"/>
      <c r="C316" s="1"/>
      <c r="D316" s="1"/>
      <c r="E316" s="8"/>
      <c r="F316" s="1"/>
      <c r="G316" s="1"/>
      <c r="H316" s="1"/>
      <c r="J316" s="1"/>
      <c r="O316" s="1"/>
      <c r="S316" s="1"/>
      <c r="X316" s="1"/>
      <c r="AK316" s="1"/>
      <c r="AP316" s="1"/>
      <c r="AU316" s="1"/>
      <c r="AZ316" s="1"/>
    </row>
    <row r="317" spans="2:52" x14ac:dyDescent="0.2">
      <c r="B317" s="8"/>
      <c r="C317" s="1"/>
      <c r="D317" s="1"/>
      <c r="E317" s="8"/>
      <c r="F317" s="1"/>
      <c r="G317" s="1"/>
      <c r="H317" s="1"/>
      <c r="J317" s="1"/>
      <c r="O317" s="1"/>
      <c r="S317" s="1"/>
      <c r="X317" s="1"/>
      <c r="AK317" s="1"/>
      <c r="AP317" s="1"/>
      <c r="AU317" s="1"/>
      <c r="AZ317" s="1"/>
    </row>
    <row r="318" spans="2:52" x14ac:dyDescent="0.2">
      <c r="B318" s="8"/>
      <c r="C318" s="1"/>
      <c r="D318" s="1"/>
      <c r="E318" s="8"/>
      <c r="F318" s="1"/>
      <c r="G318" s="1"/>
      <c r="H318" s="1"/>
      <c r="J318" s="1"/>
      <c r="O318" s="1"/>
      <c r="S318" s="1"/>
      <c r="X318" s="1"/>
      <c r="AK318" s="1"/>
      <c r="AP318" s="1"/>
      <c r="AU318" s="1"/>
      <c r="AZ318" s="1"/>
    </row>
    <row r="319" spans="2:52" x14ac:dyDescent="0.2">
      <c r="B319" s="8"/>
      <c r="C319" s="1"/>
      <c r="D319" s="1"/>
      <c r="E319" s="8"/>
      <c r="F319" s="1"/>
      <c r="G319" s="1"/>
      <c r="H319" s="1"/>
      <c r="J319" s="1"/>
      <c r="O319" s="1"/>
      <c r="S319" s="1"/>
      <c r="X319" s="1"/>
      <c r="AK319" s="1"/>
      <c r="AP319" s="1"/>
      <c r="AU319" s="1"/>
      <c r="AZ319" s="1"/>
    </row>
    <row r="320" spans="2:52" x14ac:dyDescent="0.2">
      <c r="B320" s="8"/>
      <c r="C320" s="1"/>
      <c r="D320" s="1"/>
      <c r="E320" s="8"/>
      <c r="F320" s="1"/>
      <c r="G320" s="1"/>
      <c r="H320" s="1"/>
      <c r="J320" s="1"/>
      <c r="O320" s="1"/>
      <c r="S320" s="1"/>
      <c r="X320" s="1"/>
      <c r="AK320" s="1"/>
      <c r="AP320" s="1"/>
      <c r="AU320" s="1"/>
      <c r="AZ320" s="1"/>
    </row>
    <row r="321" spans="2:52" x14ac:dyDescent="0.2">
      <c r="B321" s="8"/>
      <c r="C321" s="1"/>
      <c r="D321" s="1"/>
      <c r="E321" s="8"/>
      <c r="F321" s="1"/>
      <c r="G321" s="1"/>
      <c r="H321" s="1"/>
      <c r="J321" s="1"/>
      <c r="O321" s="1"/>
      <c r="S321" s="1"/>
      <c r="X321" s="1"/>
      <c r="AK321" s="1"/>
      <c r="AP321" s="1"/>
      <c r="AU321" s="1"/>
      <c r="AZ321" s="1"/>
    </row>
    <row r="322" spans="2:52" x14ac:dyDescent="0.2">
      <c r="B322" s="8"/>
      <c r="C322" s="1"/>
      <c r="D322" s="1"/>
      <c r="E322" s="8"/>
      <c r="F322" s="1"/>
      <c r="G322" s="1"/>
      <c r="H322" s="1"/>
      <c r="J322" s="1"/>
      <c r="O322" s="1"/>
      <c r="S322" s="1"/>
      <c r="X322" s="1"/>
      <c r="AK322" s="1"/>
      <c r="AP322" s="1"/>
      <c r="AU322" s="1"/>
      <c r="AZ322" s="1"/>
    </row>
    <row r="323" spans="2:52" x14ac:dyDescent="0.2">
      <c r="B323" s="8"/>
      <c r="C323" s="1"/>
      <c r="D323" s="1"/>
      <c r="E323" s="8"/>
      <c r="F323" s="1"/>
      <c r="G323" s="1"/>
      <c r="H323" s="1"/>
      <c r="J323" s="1"/>
      <c r="O323" s="1"/>
      <c r="S323" s="1"/>
      <c r="X323" s="1"/>
      <c r="AK323" s="1"/>
      <c r="AP323" s="1"/>
      <c r="AU323" s="1"/>
      <c r="AZ323" s="1"/>
    </row>
    <row r="324" spans="2:52" x14ac:dyDescent="0.2">
      <c r="B324" s="8"/>
      <c r="C324" s="1"/>
      <c r="D324" s="1"/>
      <c r="E324" s="8"/>
      <c r="F324" s="1"/>
      <c r="G324" s="1"/>
      <c r="H324" s="1"/>
      <c r="J324" s="1"/>
      <c r="O324" s="1"/>
      <c r="S324" s="1"/>
      <c r="X324" s="1"/>
      <c r="AK324" s="1"/>
      <c r="AP324" s="1"/>
      <c r="AU324" s="1"/>
      <c r="AZ324" s="1"/>
    </row>
    <row r="325" spans="2:52" x14ac:dyDescent="0.2">
      <c r="B325" s="8"/>
      <c r="C325" s="1"/>
      <c r="D325" s="1"/>
      <c r="E325" s="8"/>
      <c r="F325" s="1"/>
      <c r="G325" s="1"/>
      <c r="H325" s="1"/>
      <c r="J325" s="1"/>
      <c r="O325" s="1"/>
      <c r="S325" s="1"/>
      <c r="X325" s="1"/>
      <c r="AK325" s="1"/>
      <c r="AP325" s="1"/>
      <c r="AU325" s="1"/>
      <c r="AZ325" s="1"/>
    </row>
    <row r="326" spans="2:52" x14ac:dyDescent="0.2">
      <c r="B326" s="8"/>
      <c r="C326" s="1"/>
      <c r="D326" s="1"/>
      <c r="E326" s="8"/>
      <c r="F326" s="1"/>
      <c r="G326" s="1"/>
      <c r="H326" s="1"/>
      <c r="J326" s="1"/>
      <c r="O326" s="1"/>
      <c r="S326" s="1"/>
      <c r="X326" s="1"/>
      <c r="AK326" s="1"/>
      <c r="AP326" s="1"/>
      <c r="AU326" s="1"/>
      <c r="AZ326" s="1"/>
    </row>
    <row r="327" spans="2:52" x14ac:dyDescent="0.2">
      <c r="B327" s="8"/>
      <c r="C327" s="1"/>
      <c r="D327" s="1"/>
      <c r="E327" s="8"/>
      <c r="F327" s="1"/>
      <c r="G327" s="1"/>
      <c r="H327" s="1"/>
      <c r="J327" s="1"/>
      <c r="O327" s="1"/>
      <c r="S327" s="1"/>
      <c r="X327" s="1"/>
      <c r="AK327" s="1"/>
      <c r="AP327" s="1"/>
      <c r="AU327" s="1"/>
      <c r="AZ327" s="1"/>
    </row>
    <row r="328" spans="2:52" x14ac:dyDescent="0.2">
      <c r="B328" s="8"/>
      <c r="C328" s="1"/>
      <c r="D328" s="1"/>
      <c r="E328" s="8"/>
      <c r="F328" s="1"/>
      <c r="G328" s="1"/>
      <c r="H328" s="1"/>
      <c r="J328" s="1"/>
      <c r="O328" s="1"/>
      <c r="S328" s="1"/>
      <c r="X328" s="1"/>
      <c r="AK328" s="1"/>
      <c r="AP328" s="1"/>
      <c r="AU328" s="1"/>
      <c r="AZ328" s="1"/>
    </row>
    <row r="329" spans="2:52" x14ac:dyDescent="0.2">
      <c r="B329" s="8"/>
      <c r="C329" s="1"/>
      <c r="D329" s="1"/>
      <c r="E329" s="8"/>
      <c r="F329" s="1"/>
      <c r="G329" s="1"/>
      <c r="H329" s="1"/>
      <c r="J329" s="1"/>
      <c r="O329" s="1"/>
      <c r="S329" s="1"/>
      <c r="X329" s="1"/>
      <c r="AK329" s="1"/>
      <c r="AP329" s="1"/>
      <c r="AU329" s="1"/>
      <c r="AZ329" s="1"/>
    </row>
    <row r="330" spans="2:52" x14ac:dyDescent="0.2">
      <c r="B330" s="8"/>
      <c r="C330" s="1"/>
      <c r="D330" s="1"/>
      <c r="E330" s="8"/>
      <c r="F330" s="1"/>
      <c r="G330" s="1"/>
      <c r="H330" s="1"/>
      <c r="J330" s="1"/>
      <c r="O330" s="1"/>
      <c r="S330" s="1"/>
      <c r="X330" s="1"/>
      <c r="AK330" s="1"/>
      <c r="AP330" s="1"/>
      <c r="AU330" s="1"/>
      <c r="AZ330" s="1"/>
    </row>
    <row r="331" spans="2:52" x14ac:dyDescent="0.2">
      <c r="B331" s="8"/>
      <c r="C331" s="1"/>
      <c r="D331" s="1"/>
      <c r="E331" s="8"/>
      <c r="F331" s="1"/>
      <c r="G331" s="1"/>
      <c r="H331" s="1"/>
      <c r="J331" s="1"/>
      <c r="O331" s="1"/>
      <c r="S331" s="1"/>
      <c r="X331" s="1"/>
      <c r="AK331" s="1"/>
      <c r="AP331" s="1"/>
      <c r="AU331" s="1"/>
      <c r="AZ331" s="1"/>
    </row>
    <row r="332" spans="2:52" x14ac:dyDescent="0.2">
      <c r="B332" s="8"/>
      <c r="C332" s="1"/>
      <c r="D332" s="1"/>
      <c r="E332" s="8"/>
      <c r="F332" s="1"/>
      <c r="G332" s="1"/>
      <c r="H332" s="1"/>
      <c r="J332" s="1"/>
      <c r="O332" s="1"/>
      <c r="S332" s="1"/>
      <c r="X332" s="1"/>
      <c r="AK332" s="1"/>
      <c r="AP332" s="1"/>
      <c r="AU332" s="1"/>
      <c r="AZ332" s="1"/>
    </row>
    <row r="333" spans="2:52" x14ac:dyDescent="0.2">
      <c r="B333" s="8"/>
      <c r="C333" s="1"/>
      <c r="D333" s="1"/>
      <c r="E333" s="8"/>
      <c r="F333" s="1"/>
      <c r="G333" s="1"/>
      <c r="H333" s="1"/>
      <c r="J333" s="1"/>
      <c r="O333" s="1"/>
      <c r="S333" s="1"/>
      <c r="X333" s="1"/>
      <c r="AK333" s="1"/>
      <c r="AP333" s="1"/>
      <c r="AU333" s="1"/>
      <c r="AZ333" s="1"/>
    </row>
    <row r="334" spans="2:52" x14ac:dyDescent="0.2">
      <c r="B334" s="8"/>
      <c r="C334" s="1"/>
      <c r="D334" s="1"/>
      <c r="E334" s="8"/>
      <c r="F334" s="1"/>
      <c r="G334" s="1"/>
      <c r="H334" s="1"/>
      <c r="J334" s="1"/>
      <c r="O334" s="1"/>
      <c r="S334" s="1"/>
      <c r="X334" s="1"/>
      <c r="AK334" s="1"/>
      <c r="AP334" s="1"/>
      <c r="AU334" s="1"/>
      <c r="AZ334" s="1"/>
    </row>
    <row r="335" spans="2:52" x14ac:dyDescent="0.2">
      <c r="B335" s="8"/>
      <c r="C335" s="1"/>
      <c r="D335" s="1"/>
      <c r="E335" s="8"/>
      <c r="F335" s="1"/>
      <c r="G335" s="1"/>
      <c r="H335" s="1"/>
      <c r="J335" s="1"/>
      <c r="O335" s="1"/>
      <c r="S335" s="1"/>
      <c r="X335" s="1"/>
      <c r="AK335" s="1"/>
      <c r="AP335" s="1"/>
      <c r="AU335" s="1"/>
      <c r="AZ335" s="1"/>
    </row>
    <row r="336" spans="2:52" x14ac:dyDescent="0.2">
      <c r="B336" s="8"/>
      <c r="C336" s="1"/>
      <c r="D336" s="1"/>
      <c r="E336" s="8"/>
      <c r="F336" s="1"/>
      <c r="G336" s="1"/>
      <c r="H336" s="1"/>
      <c r="J336" s="1"/>
      <c r="O336" s="1"/>
      <c r="S336" s="1"/>
      <c r="X336" s="1"/>
      <c r="AK336" s="1"/>
      <c r="AP336" s="1"/>
      <c r="AU336" s="1"/>
      <c r="AZ336" s="1"/>
    </row>
    <row r="337" spans="2:52" x14ac:dyDescent="0.2">
      <c r="B337" s="8"/>
      <c r="C337" s="1"/>
      <c r="D337" s="1"/>
      <c r="E337" s="8"/>
      <c r="F337" s="1"/>
      <c r="G337" s="1"/>
      <c r="H337" s="1"/>
      <c r="J337" s="1"/>
      <c r="O337" s="1"/>
      <c r="S337" s="1"/>
      <c r="X337" s="1"/>
      <c r="AK337" s="1"/>
      <c r="AP337" s="1"/>
      <c r="AU337" s="1"/>
      <c r="AZ337" s="1"/>
    </row>
    <row r="338" spans="2:52" x14ac:dyDescent="0.2">
      <c r="B338" s="8"/>
      <c r="C338" s="1"/>
      <c r="D338" s="1"/>
      <c r="E338" s="8"/>
      <c r="F338" s="1"/>
      <c r="G338" s="1"/>
      <c r="H338" s="1"/>
      <c r="J338" s="1"/>
      <c r="O338" s="1"/>
      <c r="S338" s="1"/>
      <c r="X338" s="1"/>
      <c r="AK338" s="1"/>
      <c r="AP338" s="1"/>
      <c r="AU338" s="1"/>
      <c r="AZ338" s="1"/>
    </row>
    <row r="339" spans="2:52" x14ac:dyDescent="0.2">
      <c r="B339" s="8"/>
      <c r="C339" s="1"/>
      <c r="D339" s="1"/>
      <c r="E339" s="8"/>
      <c r="F339" s="1"/>
      <c r="G339" s="1"/>
      <c r="H339" s="1"/>
      <c r="J339" s="1"/>
      <c r="O339" s="1"/>
      <c r="S339" s="1"/>
      <c r="X339" s="1"/>
      <c r="AK339" s="1"/>
      <c r="AP339" s="1"/>
      <c r="AU339" s="1"/>
      <c r="AZ339" s="1"/>
    </row>
    <row r="340" spans="2:52" x14ac:dyDescent="0.2">
      <c r="B340" s="8"/>
      <c r="C340" s="1"/>
      <c r="D340" s="1"/>
      <c r="E340" s="8"/>
      <c r="F340" s="1"/>
      <c r="G340" s="1"/>
      <c r="H340" s="1"/>
      <c r="J340" s="1"/>
      <c r="O340" s="1"/>
      <c r="S340" s="1"/>
      <c r="X340" s="1"/>
      <c r="AK340" s="1"/>
      <c r="AP340" s="1"/>
      <c r="AU340" s="1"/>
      <c r="AZ340" s="1"/>
    </row>
    <row r="341" spans="2:52" x14ac:dyDescent="0.2">
      <c r="B341" s="8"/>
      <c r="C341" s="1"/>
      <c r="D341" s="1"/>
      <c r="E341" s="8"/>
      <c r="F341" s="1"/>
      <c r="G341" s="1"/>
      <c r="H341" s="1"/>
      <c r="J341" s="1"/>
      <c r="O341" s="1"/>
      <c r="S341" s="1"/>
      <c r="X341" s="1"/>
      <c r="AK341" s="1"/>
      <c r="AP341" s="1"/>
      <c r="AU341" s="1"/>
      <c r="AZ341" s="1"/>
    </row>
    <row r="342" spans="2:52" x14ac:dyDescent="0.2">
      <c r="B342" s="8"/>
      <c r="C342" s="1"/>
      <c r="D342" s="1"/>
      <c r="E342" s="8"/>
      <c r="F342" s="1"/>
      <c r="G342" s="1"/>
      <c r="H342" s="1"/>
      <c r="J342" s="1"/>
      <c r="O342" s="1"/>
      <c r="S342" s="1"/>
      <c r="X342" s="1"/>
      <c r="AK342" s="1"/>
      <c r="AP342" s="1"/>
      <c r="AU342" s="1"/>
      <c r="AZ342" s="1"/>
    </row>
    <row r="343" spans="2:52" x14ac:dyDescent="0.2">
      <c r="B343" s="8"/>
      <c r="C343" s="1"/>
      <c r="D343" s="1"/>
      <c r="E343" s="8"/>
      <c r="F343" s="1"/>
      <c r="G343" s="1"/>
      <c r="H343" s="1"/>
      <c r="J343" s="1"/>
      <c r="O343" s="1"/>
      <c r="S343" s="1"/>
      <c r="X343" s="1"/>
      <c r="AK343" s="1"/>
      <c r="AP343" s="1"/>
      <c r="AU343" s="1"/>
      <c r="AZ343" s="1"/>
    </row>
    <row r="344" spans="2:52" x14ac:dyDescent="0.2">
      <c r="B344" s="8"/>
      <c r="C344" s="1"/>
      <c r="D344" s="1"/>
      <c r="E344" s="8"/>
      <c r="F344" s="1"/>
      <c r="G344" s="1"/>
      <c r="H344" s="1"/>
      <c r="J344" s="1"/>
      <c r="O344" s="1"/>
      <c r="S344" s="1"/>
      <c r="X344" s="1"/>
      <c r="AK344" s="1"/>
      <c r="AP344" s="1"/>
      <c r="AU344" s="1"/>
      <c r="AZ344" s="1"/>
    </row>
    <row r="345" spans="2:52" x14ac:dyDescent="0.2">
      <c r="B345" s="8"/>
      <c r="C345" s="1"/>
      <c r="D345" s="1"/>
      <c r="E345" s="8"/>
      <c r="F345" s="1"/>
      <c r="G345" s="1"/>
      <c r="H345" s="1"/>
      <c r="J345" s="1"/>
      <c r="O345" s="1"/>
      <c r="S345" s="1"/>
      <c r="X345" s="1"/>
      <c r="AK345" s="1"/>
      <c r="AP345" s="1"/>
      <c r="AU345" s="1"/>
      <c r="AZ345" s="1"/>
    </row>
    <row r="346" spans="2:52" x14ac:dyDescent="0.2">
      <c r="B346" s="8"/>
      <c r="C346" s="1"/>
      <c r="D346" s="1"/>
      <c r="E346" s="8"/>
      <c r="F346" s="1"/>
      <c r="G346" s="1"/>
      <c r="H346" s="1"/>
      <c r="J346" s="1"/>
      <c r="O346" s="1"/>
      <c r="S346" s="1"/>
      <c r="X346" s="1"/>
      <c r="AK346" s="1"/>
      <c r="AP346" s="1"/>
      <c r="AU346" s="1"/>
      <c r="AZ346" s="1"/>
    </row>
    <row r="347" spans="2:52" x14ac:dyDescent="0.2">
      <c r="B347" s="8"/>
      <c r="C347" s="1"/>
      <c r="D347" s="1"/>
      <c r="E347" s="8"/>
      <c r="F347" s="1"/>
      <c r="G347" s="1"/>
      <c r="H347" s="1"/>
      <c r="J347" s="1"/>
      <c r="O347" s="1"/>
      <c r="S347" s="1"/>
      <c r="X347" s="1"/>
      <c r="AK347" s="1"/>
      <c r="AP347" s="1"/>
      <c r="AU347" s="1"/>
      <c r="AZ347" s="1"/>
    </row>
    <row r="348" spans="2:52" x14ac:dyDescent="0.2">
      <c r="B348" s="8"/>
      <c r="C348" s="1"/>
      <c r="D348" s="1"/>
      <c r="E348" s="8"/>
      <c r="F348" s="1"/>
      <c r="G348" s="1"/>
      <c r="H348" s="1"/>
      <c r="J348" s="1"/>
      <c r="O348" s="1"/>
      <c r="S348" s="1"/>
      <c r="X348" s="1"/>
      <c r="AK348" s="1"/>
      <c r="AP348" s="1"/>
      <c r="AU348" s="1"/>
      <c r="AZ348" s="1"/>
    </row>
    <row r="349" spans="2:52" x14ac:dyDescent="0.2">
      <c r="B349" s="8"/>
      <c r="C349" s="1"/>
      <c r="D349" s="1"/>
      <c r="E349" s="8"/>
      <c r="F349" s="1"/>
      <c r="G349" s="1"/>
      <c r="H349" s="1"/>
      <c r="J349" s="1"/>
      <c r="O349" s="1"/>
      <c r="S349" s="1"/>
      <c r="X349" s="1"/>
      <c r="AK349" s="1"/>
      <c r="AP349" s="1"/>
      <c r="AU349" s="1"/>
      <c r="AZ349" s="1"/>
    </row>
    <row r="350" spans="2:52" x14ac:dyDescent="0.2">
      <c r="B350" s="8"/>
      <c r="C350" s="1"/>
      <c r="D350" s="1"/>
      <c r="E350" s="8"/>
      <c r="F350" s="1"/>
      <c r="G350" s="1"/>
      <c r="H350" s="1"/>
      <c r="J350" s="1"/>
      <c r="O350" s="1"/>
      <c r="S350" s="1"/>
      <c r="X350" s="1"/>
      <c r="AK350" s="1"/>
      <c r="AP350" s="1"/>
      <c r="AU350" s="1"/>
      <c r="AZ350" s="1"/>
    </row>
    <row r="351" spans="2:52" x14ac:dyDescent="0.2">
      <c r="B351" s="8"/>
      <c r="C351" s="1"/>
      <c r="D351" s="1"/>
      <c r="E351" s="8"/>
      <c r="F351" s="1"/>
      <c r="G351" s="1"/>
      <c r="H351" s="1"/>
      <c r="J351" s="1"/>
      <c r="O351" s="1"/>
      <c r="S351" s="1"/>
      <c r="X351" s="1"/>
      <c r="AK351" s="1"/>
      <c r="AP351" s="1"/>
      <c r="AU351" s="1"/>
      <c r="AZ351" s="1"/>
    </row>
    <row r="352" spans="2:52" x14ac:dyDescent="0.2">
      <c r="B352" s="8"/>
      <c r="C352" s="1"/>
      <c r="D352" s="1"/>
      <c r="E352" s="8"/>
      <c r="F352" s="1"/>
      <c r="G352" s="1"/>
      <c r="H352" s="1"/>
      <c r="J352" s="1"/>
      <c r="O352" s="1"/>
      <c r="S352" s="1"/>
      <c r="X352" s="1"/>
      <c r="AK352" s="1"/>
      <c r="AP352" s="1"/>
      <c r="AU352" s="1"/>
      <c r="AZ352" s="1"/>
    </row>
    <row r="353" spans="2:52" x14ac:dyDescent="0.2">
      <c r="B353" s="8"/>
      <c r="C353" s="1"/>
      <c r="D353" s="1"/>
      <c r="E353" s="8"/>
      <c r="F353" s="1"/>
      <c r="G353" s="1"/>
      <c r="H353" s="1"/>
      <c r="J353" s="1"/>
      <c r="O353" s="1"/>
      <c r="S353" s="1"/>
      <c r="X353" s="1"/>
      <c r="AK353" s="1"/>
      <c r="AP353" s="1"/>
      <c r="AU353" s="1"/>
      <c r="AZ353" s="1"/>
    </row>
    <row r="354" spans="2:52" x14ac:dyDescent="0.2">
      <c r="B354" s="8"/>
      <c r="C354" s="1"/>
      <c r="D354" s="1"/>
      <c r="E354" s="8"/>
      <c r="F354" s="1"/>
      <c r="G354" s="1"/>
      <c r="H354" s="1"/>
      <c r="J354" s="1"/>
      <c r="O354" s="1"/>
      <c r="S354" s="1"/>
      <c r="X354" s="1"/>
      <c r="AK354" s="1"/>
      <c r="AP354" s="1"/>
      <c r="AU354" s="1"/>
      <c r="AZ354" s="1"/>
    </row>
    <row r="355" spans="2:52" x14ac:dyDescent="0.2">
      <c r="B355" s="8"/>
      <c r="C355" s="1"/>
      <c r="D355" s="1"/>
      <c r="E355" s="8"/>
      <c r="F355" s="1"/>
      <c r="G355" s="1"/>
      <c r="H355" s="1"/>
      <c r="J355" s="1"/>
      <c r="O355" s="1"/>
      <c r="S355" s="1"/>
      <c r="X355" s="1"/>
      <c r="AK355" s="1"/>
      <c r="AP355" s="1"/>
      <c r="AU355" s="1"/>
      <c r="AZ355" s="1"/>
    </row>
    <row r="356" spans="2:52" x14ac:dyDescent="0.2">
      <c r="B356" s="8"/>
      <c r="C356" s="1"/>
      <c r="D356" s="1"/>
      <c r="E356" s="8"/>
      <c r="F356" s="1"/>
      <c r="G356" s="1"/>
      <c r="H356" s="1"/>
      <c r="J356" s="1"/>
      <c r="O356" s="1"/>
      <c r="S356" s="1"/>
      <c r="X356" s="1"/>
      <c r="AK356" s="1"/>
      <c r="AP356" s="1"/>
      <c r="AU356" s="1"/>
      <c r="AZ356" s="1"/>
    </row>
    <row r="357" spans="2:52" x14ac:dyDescent="0.2">
      <c r="B357" s="8"/>
      <c r="C357" s="1"/>
      <c r="D357" s="1"/>
      <c r="E357" s="8"/>
      <c r="F357" s="1"/>
      <c r="G357" s="1"/>
      <c r="H357" s="1"/>
      <c r="J357" s="1"/>
      <c r="O357" s="1"/>
      <c r="S357" s="1"/>
      <c r="X357" s="1"/>
      <c r="AK357" s="1"/>
      <c r="AP357" s="1"/>
      <c r="AU357" s="1"/>
      <c r="AZ357" s="1"/>
    </row>
    <row r="358" spans="2:52" x14ac:dyDescent="0.2">
      <c r="B358" s="8"/>
      <c r="C358" s="1"/>
      <c r="D358" s="1"/>
      <c r="E358" s="8"/>
      <c r="F358" s="1"/>
      <c r="G358" s="1"/>
      <c r="H358" s="1"/>
      <c r="J358" s="1"/>
      <c r="O358" s="1"/>
      <c r="S358" s="1"/>
      <c r="X358" s="1"/>
      <c r="AK358" s="1"/>
      <c r="AP358" s="1"/>
      <c r="AU358" s="1"/>
      <c r="AZ358" s="1"/>
    </row>
    <row r="359" spans="2:52" x14ac:dyDescent="0.2">
      <c r="B359" s="8"/>
      <c r="C359" s="1"/>
      <c r="D359" s="1"/>
      <c r="E359" s="8"/>
      <c r="F359" s="1"/>
      <c r="G359" s="1"/>
      <c r="H359" s="1"/>
      <c r="J359" s="1"/>
      <c r="O359" s="1"/>
      <c r="S359" s="1"/>
      <c r="X359" s="1"/>
      <c r="AK359" s="1"/>
      <c r="AP359" s="1"/>
      <c r="AU359" s="1"/>
      <c r="AZ359" s="1"/>
    </row>
    <row r="360" spans="2:52" x14ac:dyDescent="0.2">
      <c r="B360" s="8"/>
      <c r="C360" s="1"/>
      <c r="D360" s="1"/>
      <c r="E360" s="8"/>
      <c r="F360" s="1"/>
      <c r="G360" s="1"/>
      <c r="H360" s="1"/>
      <c r="J360" s="1"/>
      <c r="O360" s="1"/>
      <c r="S360" s="1"/>
      <c r="X360" s="1"/>
      <c r="AK360" s="1"/>
      <c r="AP360" s="1"/>
      <c r="AU360" s="1"/>
      <c r="AZ360" s="1"/>
    </row>
    <row r="361" spans="2:52" x14ac:dyDescent="0.2">
      <c r="B361" s="8"/>
      <c r="C361" s="1"/>
      <c r="D361" s="1"/>
      <c r="E361" s="8"/>
      <c r="F361" s="1"/>
      <c r="G361" s="1"/>
      <c r="H361" s="1"/>
      <c r="J361" s="1"/>
      <c r="O361" s="1"/>
      <c r="S361" s="1"/>
      <c r="X361" s="1"/>
      <c r="AK361" s="1"/>
      <c r="AP361" s="1"/>
      <c r="AU361" s="1"/>
      <c r="AZ361" s="1"/>
    </row>
    <row r="362" spans="2:52" x14ac:dyDescent="0.2">
      <c r="B362" s="8"/>
      <c r="C362" s="1"/>
      <c r="D362" s="1"/>
      <c r="E362" s="8"/>
      <c r="F362" s="1"/>
      <c r="G362" s="1"/>
      <c r="H362" s="1"/>
      <c r="J362" s="1"/>
      <c r="O362" s="1"/>
      <c r="S362" s="1"/>
      <c r="X362" s="1"/>
      <c r="AK362" s="1"/>
      <c r="AP362" s="1"/>
      <c r="AU362" s="1"/>
      <c r="AZ362" s="1"/>
    </row>
    <row r="363" spans="2:52" x14ac:dyDescent="0.2">
      <c r="B363" s="8"/>
      <c r="C363" s="1"/>
      <c r="D363" s="1"/>
      <c r="E363" s="8"/>
      <c r="F363" s="1"/>
      <c r="G363" s="1"/>
      <c r="H363" s="1"/>
      <c r="J363" s="1"/>
      <c r="O363" s="1"/>
      <c r="S363" s="1"/>
      <c r="X363" s="1"/>
      <c r="AK363" s="1"/>
      <c r="AP363" s="1"/>
      <c r="AU363" s="1"/>
      <c r="AZ363" s="1"/>
    </row>
    <row r="364" spans="2:52" x14ac:dyDescent="0.2">
      <c r="B364" s="8"/>
      <c r="C364" s="1"/>
      <c r="D364" s="1"/>
      <c r="E364" s="8"/>
      <c r="F364" s="1"/>
      <c r="G364" s="1"/>
      <c r="H364" s="1"/>
      <c r="J364" s="1"/>
      <c r="O364" s="1"/>
      <c r="S364" s="1"/>
      <c r="X364" s="1"/>
      <c r="AK364" s="1"/>
      <c r="AP364" s="1"/>
      <c r="AU364" s="1"/>
      <c r="AZ364" s="1"/>
    </row>
    <row r="365" spans="2:52" x14ac:dyDescent="0.2">
      <c r="B365" s="8"/>
      <c r="C365" s="1"/>
      <c r="D365" s="1"/>
      <c r="E365" s="8"/>
      <c r="F365" s="1"/>
      <c r="G365" s="1"/>
      <c r="H365" s="1"/>
      <c r="J365" s="1"/>
      <c r="O365" s="1"/>
      <c r="S365" s="1"/>
      <c r="X365" s="1"/>
      <c r="AK365" s="1"/>
      <c r="AP365" s="1"/>
      <c r="AU365" s="1"/>
      <c r="AZ365" s="1"/>
    </row>
    <row r="366" spans="2:52" x14ac:dyDescent="0.2">
      <c r="B366" s="8"/>
      <c r="C366" s="1"/>
      <c r="D366" s="1"/>
      <c r="E366" s="8"/>
      <c r="F366" s="1"/>
      <c r="G366" s="1"/>
      <c r="H366" s="1"/>
      <c r="J366" s="1"/>
      <c r="O366" s="1"/>
      <c r="S366" s="1"/>
      <c r="X366" s="1"/>
      <c r="AK366" s="1"/>
      <c r="AP366" s="1"/>
      <c r="AU366" s="1"/>
      <c r="AZ366" s="1"/>
    </row>
    <row r="367" spans="2:52" x14ac:dyDescent="0.2">
      <c r="B367" s="8"/>
      <c r="C367" s="1"/>
      <c r="D367" s="1"/>
      <c r="E367" s="8"/>
      <c r="F367" s="1"/>
      <c r="G367" s="1"/>
      <c r="H367" s="1"/>
      <c r="J367" s="1"/>
      <c r="O367" s="1"/>
      <c r="S367" s="1"/>
      <c r="X367" s="1"/>
      <c r="AK367" s="1"/>
      <c r="AP367" s="1"/>
      <c r="AU367" s="1"/>
      <c r="AZ367" s="1"/>
    </row>
    <row r="368" spans="2:52" x14ac:dyDescent="0.2">
      <c r="B368" s="8"/>
      <c r="C368" s="1"/>
      <c r="D368" s="1"/>
      <c r="E368" s="8"/>
      <c r="F368" s="1"/>
      <c r="G368" s="1"/>
      <c r="H368" s="1"/>
      <c r="J368" s="1"/>
      <c r="O368" s="1"/>
      <c r="S368" s="1"/>
      <c r="X368" s="1"/>
      <c r="AK368" s="1"/>
      <c r="AP368" s="1"/>
      <c r="AU368" s="1"/>
      <c r="AZ368" s="1"/>
    </row>
    <row r="369" spans="2:52" x14ac:dyDescent="0.2">
      <c r="B369" s="8"/>
      <c r="C369" s="1"/>
      <c r="D369" s="1"/>
      <c r="E369" s="8"/>
      <c r="F369" s="1"/>
      <c r="G369" s="1"/>
      <c r="H369" s="1"/>
      <c r="J369" s="1"/>
      <c r="O369" s="1"/>
      <c r="S369" s="1"/>
      <c r="X369" s="1"/>
      <c r="AK369" s="1"/>
      <c r="AP369" s="1"/>
      <c r="AU369" s="1"/>
      <c r="AZ369" s="1"/>
    </row>
    <row r="370" spans="2:52" x14ac:dyDescent="0.2">
      <c r="B370" s="8"/>
      <c r="C370" s="1"/>
      <c r="D370" s="1"/>
      <c r="E370" s="8"/>
      <c r="F370" s="1"/>
      <c r="G370" s="1"/>
      <c r="H370" s="1"/>
      <c r="J370" s="1"/>
      <c r="O370" s="1"/>
      <c r="S370" s="1"/>
      <c r="X370" s="1"/>
      <c r="AK370" s="1"/>
      <c r="AP370" s="1"/>
      <c r="AU370" s="1"/>
      <c r="AZ370" s="1"/>
    </row>
    <row r="371" spans="2:52" x14ac:dyDescent="0.2">
      <c r="B371" s="8"/>
      <c r="C371" s="1"/>
      <c r="D371" s="1"/>
      <c r="E371" s="8"/>
      <c r="F371" s="1"/>
      <c r="G371" s="1"/>
      <c r="H371" s="1"/>
      <c r="J371" s="1"/>
      <c r="O371" s="1"/>
      <c r="S371" s="1"/>
      <c r="X371" s="1"/>
      <c r="AK371" s="1"/>
      <c r="AP371" s="1"/>
      <c r="AU371" s="1"/>
      <c r="AZ371" s="1"/>
    </row>
    <row r="372" spans="2:52" x14ac:dyDescent="0.2">
      <c r="B372" s="8"/>
      <c r="C372" s="1"/>
      <c r="D372" s="1"/>
      <c r="E372" s="8"/>
      <c r="F372" s="1"/>
      <c r="G372" s="1"/>
      <c r="H372" s="1"/>
      <c r="J372" s="1"/>
      <c r="O372" s="1"/>
      <c r="S372" s="1"/>
      <c r="X372" s="1"/>
      <c r="AK372" s="1"/>
      <c r="AP372" s="1"/>
      <c r="AU372" s="1"/>
      <c r="AZ372" s="1"/>
    </row>
    <row r="373" spans="2:52" x14ac:dyDescent="0.2">
      <c r="B373" s="8"/>
      <c r="C373" s="1"/>
      <c r="D373" s="1"/>
      <c r="E373" s="8"/>
      <c r="F373" s="1"/>
      <c r="G373" s="1"/>
      <c r="H373" s="1"/>
      <c r="J373" s="1"/>
      <c r="O373" s="1"/>
      <c r="S373" s="1"/>
      <c r="X373" s="1"/>
      <c r="AK373" s="1"/>
      <c r="AP373" s="1"/>
      <c r="AU373" s="1"/>
      <c r="AZ373" s="1"/>
    </row>
    <row r="374" spans="2:52" x14ac:dyDescent="0.2">
      <c r="B374" s="8"/>
      <c r="C374" s="1"/>
      <c r="D374" s="1"/>
      <c r="E374" s="8"/>
      <c r="F374" s="1"/>
      <c r="G374" s="1"/>
      <c r="H374" s="1"/>
      <c r="J374" s="1"/>
      <c r="O374" s="1"/>
      <c r="S374" s="1"/>
      <c r="X374" s="1"/>
      <c r="AK374" s="1"/>
      <c r="AP374" s="1"/>
      <c r="AU374" s="1"/>
      <c r="AZ374" s="1"/>
    </row>
    <row r="375" spans="2:52" x14ac:dyDescent="0.2">
      <c r="B375" s="8"/>
      <c r="C375" s="1"/>
      <c r="D375" s="1"/>
      <c r="E375" s="8"/>
      <c r="F375" s="1"/>
      <c r="G375" s="1"/>
      <c r="H375" s="1"/>
      <c r="J375" s="1"/>
      <c r="O375" s="1"/>
      <c r="S375" s="1"/>
      <c r="X375" s="1"/>
      <c r="AK375" s="1"/>
      <c r="AP375" s="1"/>
      <c r="AU375" s="1"/>
      <c r="AZ375" s="1"/>
    </row>
    <row r="376" spans="2:52" x14ac:dyDescent="0.2">
      <c r="B376" s="8"/>
      <c r="C376" s="1"/>
      <c r="D376" s="1"/>
      <c r="E376" s="8"/>
      <c r="F376" s="1"/>
      <c r="G376" s="1"/>
      <c r="H376" s="1"/>
      <c r="J376" s="1"/>
      <c r="O376" s="1"/>
      <c r="S376" s="1"/>
      <c r="X376" s="1"/>
      <c r="AK376" s="1"/>
      <c r="AP376" s="1"/>
      <c r="AU376" s="1"/>
      <c r="AZ376" s="1"/>
    </row>
    <row r="377" spans="2:52" x14ac:dyDescent="0.2">
      <c r="B377" s="8"/>
      <c r="C377" s="1"/>
      <c r="D377" s="1"/>
      <c r="E377" s="8"/>
      <c r="F377" s="1"/>
      <c r="G377" s="1"/>
      <c r="H377" s="1"/>
      <c r="J377" s="1"/>
      <c r="O377" s="1"/>
      <c r="S377" s="1"/>
      <c r="X377" s="1"/>
      <c r="AK377" s="1"/>
      <c r="AP377" s="1"/>
      <c r="AU377" s="1"/>
      <c r="AZ377" s="1"/>
    </row>
    <row r="378" spans="2:52" x14ac:dyDescent="0.2">
      <c r="B378" s="8"/>
      <c r="C378" s="1"/>
      <c r="D378" s="1"/>
      <c r="E378" s="8"/>
      <c r="F378" s="1"/>
      <c r="G378" s="1"/>
      <c r="H378" s="1"/>
      <c r="J378" s="1"/>
      <c r="O378" s="1"/>
      <c r="S378" s="1"/>
      <c r="X378" s="1"/>
      <c r="AK378" s="1"/>
      <c r="AP378" s="1"/>
      <c r="AU378" s="1"/>
      <c r="AZ378" s="1"/>
    </row>
    <row r="379" spans="2:52" x14ac:dyDescent="0.2">
      <c r="B379" s="8"/>
      <c r="C379" s="1"/>
      <c r="D379" s="1"/>
      <c r="E379" s="8"/>
      <c r="F379" s="1"/>
      <c r="G379" s="1"/>
      <c r="H379" s="1"/>
      <c r="J379" s="1"/>
      <c r="O379" s="1"/>
      <c r="S379" s="1"/>
      <c r="X379" s="1"/>
      <c r="AK379" s="1"/>
      <c r="AP379" s="1"/>
      <c r="AU379" s="1"/>
      <c r="AZ379" s="1"/>
    </row>
    <row r="380" spans="2:52" x14ac:dyDescent="0.2">
      <c r="B380" s="8"/>
      <c r="C380" s="1"/>
      <c r="D380" s="1"/>
      <c r="E380" s="8"/>
      <c r="F380" s="1"/>
      <c r="G380" s="1"/>
      <c r="H380" s="1"/>
      <c r="J380" s="1"/>
      <c r="O380" s="1"/>
      <c r="S380" s="1"/>
      <c r="X380" s="1"/>
      <c r="AK380" s="1"/>
      <c r="AP380" s="1"/>
      <c r="AU380" s="1"/>
      <c r="AZ380" s="1"/>
    </row>
    <row r="381" spans="2:52" x14ac:dyDescent="0.2">
      <c r="B381" s="8"/>
      <c r="C381" s="1"/>
      <c r="D381" s="1"/>
      <c r="E381" s="8"/>
      <c r="F381" s="1"/>
      <c r="G381" s="1"/>
      <c r="H381" s="1"/>
      <c r="J381" s="1"/>
      <c r="O381" s="1"/>
      <c r="S381" s="1"/>
      <c r="X381" s="1"/>
      <c r="AK381" s="1"/>
      <c r="AP381" s="1"/>
      <c r="AU381" s="1"/>
      <c r="AZ381" s="1"/>
    </row>
    <row r="382" spans="2:52" x14ac:dyDescent="0.2">
      <c r="B382" s="8"/>
      <c r="C382" s="1"/>
      <c r="D382" s="1"/>
      <c r="E382" s="8"/>
      <c r="F382" s="1"/>
      <c r="G382" s="1"/>
      <c r="H382" s="1"/>
      <c r="J382" s="1"/>
      <c r="O382" s="1"/>
      <c r="S382" s="1"/>
      <c r="X382" s="1"/>
      <c r="AK382" s="1"/>
      <c r="AP382" s="1"/>
      <c r="AU382" s="1"/>
      <c r="AZ382" s="1"/>
    </row>
    <row r="383" spans="2:52" x14ac:dyDescent="0.2">
      <c r="B383" s="8"/>
      <c r="C383" s="1"/>
      <c r="D383" s="1"/>
      <c r="E383" s="8"/>
      <c r="F383" s="1"/>
      <c r="G383" s="1"/>
      <c r="H383" s="1"/>
      <c r="J383" s="1"/>
      <c r="O383" s="1"/>
      <c r="S383" s="1"/>
      <c r="X383" s="1"/>
      <c r="AK383" s="1"/>
      <c r="AP383" s="1"/>
      <c r="AU383" s="1"/>
      <c r="AZ383" s="1"/>
    </row>
    <row r="384" spans="2:52" x14ac:dyDescent="0.2">
      <c r="B384" s="8"/>
      <c r="C384" s="1"/>
      <c r="D384" s="1"/>
      <c r="E384" s="8"/>
      <c r="F384" s="1"/>
      <c r="G384" s="1"/>
      <c r="H384" s="1"/>
      <c r="J384" s="1"/>
      <c r="O384" s="1"/>
      <c r="S384" s="1"/>
      <c r="X384" s="1"/>
      <c r="AK384" s="1"/>
      <c r="AP384" s="1"/>
      <c r="AU384" s="1"/>
      <c r="AZ384" s="1"/>
    </row>
    <row r="385" spans="2:52" x14ac:dyDescent="0.2">
      <c r="B385" s="8"/>
      <c r="C385" s="1"/>
      <c r="D385" s="1"/>
      <c r="E385" s="8"/>
      <c r="F385" s="1"/>
      <c r="G385" s="1"/>
      <c r="H385" s="1"/>
      <c r="J385" s="1"/>
      <c r="O385" s="1"/>
      <c r="S385" s="1"/>
      <c r="X385" s="1"/>
      <c r="AK385" s="1"/>
      <c r="AP385" s="1"/>
      <c r="AU385" s="1"/>
      <c r="AZ385" s="1"/>
    </row>
    <row r="386" spans="2:52" x14ac:dyDescent="0.2">
      <c r="B386" s="8"/>
      <c r="C386" s="1"/>
      <c r="D386" s="1"/>
      <c r="E386" s="8"/>
      <c r="F386" s="1"/>
      <c r="G386" s="1"/>
      <c r="H386" s="1"/>
      <c r="J386" s="1"/>
      <c r="O386" s="1"/>
      <c r="S386" s="1"/>
      <c r="X386" s="1"/>
      <c r="AK386" s="1"/>
      <c r="AP386" s="1"/>
      <c r="AU386" s="1"/>
      <c r="AZ386" s="1"/>
    </row>
    <row r="387" spans="2:52" x14ac:dyDescent="0.2">
      <c r="B387" s="8"/>
      <c r="C387" s="1"/>
      <c r="D387" s="1"/>
      <c r="E387" s="8"/>
      <c r="F387" s="1"/>
      <c r="G387" s="1"/>
      <c r="H387" s="1"/>
      <c r="J387" s="1"/>
      <c r="O387" s="1"/>
      <c r="S387" s="1"/>
      <c r="X387" s="1"/>
      <c r="AK387" s="1"/>
      <c r="AP387" s="1"/>
      <c r="AU387" s="1"/>
      <c r="AZ387" s="1"/>
    </row>
    <row r="388" spans="2:52" x14ac:dyDescent="0.2">
      <c r="B388" s="8"/>
      <c r="C388" s="1"/>
      <c r="D388" s="1"/>
      <c r="E388" s="8"/>
      <c r="F388" s="1"/>
      <c r="G388" s="1"/>
      <c r="H388" s="1"/>
      <c r="J388" s="1"/>
      <c r="O388" s="1"/>
      <c r="S388" s="1"/>
      <c r="X388" s="1"/>
      <c r="AK388" s="1"/>
      <c r="AP388" s="1"/>
      <c r="AU388" s="1"/>
      <c r="AZ388" s="1"/>
    </row>
    <row r="389" spans="2:52" x14ac:dyDescent="0.2">
      <c r="B389" s="8"/>
      <c r="C389" s="1"/>
      <c r="D389" s="1"/>
      <c r="E389" s="8"/>
      <c r="F389" s="1"/>
      <c r="G389" s="1"/>
      <c r="H389" s="1"/>
      <c r="J389" s="1"/>
      <c r="O389" s="1"/>
      <c r="S389" s="1"/>
      <c r="X389" s="1"/>
      <c r="AK389" s="1"/>
      <c r="AP389" s="1"/>
      <c r="AU389" s="1"/>
      <c r="AZ389" s="1"/>
    </row>
    <row r="390" spans="2:52" x14ac:dyDescent="0.2">
      <c r="B390" s="8"/>
      <c r="C390" s="1"/>
      <c r="D390" s="1"/>
      <c r="E390" s="8"/>
      <c r="F390" s="1"/>
      <c r="G390" s="1"/>
      <c r="H390" s="1"/>
      <c r="J390" s="1"/>
      <c r="O390" s="1"/>
      <c r="S390" s="1"/>
      <c r="X390" s="1"/>
      <c r="AK390" s="1"/>
      <c r="AP390" s="1"/>
      <c r="AU390" s="1"/>
      <c r="AZ390" s="1"/>
    </row>
    <row r="391" spans="2:52" x14ac:dyDescent="0.2">
      <c r="B391" s="8"/>
      <c r="C391" s="1"/>
      <c r="D391" s="1"/>
      <c r="E391" s="8"/>
      <c r="F391" s="1"/>
      <c r="G391" s="1"/>
      <c r="H391" s="1"/>
      <c r="J391" s="1"/>
      <c r="O391" s="1"/>
      <c r="S391" s="1"/>
      <c r="X391" s="1"/>
      <c r="AK391" s="1"/>
      <c r="AP391" s="1"/>
      <c r="AU391" s="1"/>
      <c r="AZ391" s="1"/>
    </row>
    <row r="392" spans="2:52" x14ac:dyDescent="0.2">
      <c r="B392" s="8"/>
      <c r="C392" s="1"/>
      <c r="D392" s="1"/>
      <c r="E392" s="8"/>
      <c r="F392" s="1"/>
      <c r="G392" s="1"/>
      <c r="H392" s="1"/>
      <c r="J392" s="1"/>
      <c r="O392" s="1"/>
      <c r="S392" s="1"/>
      <c r="X392" s="1"/>
      <c r="AK392" s="1"/>
      <c r="AP392" s="1"/>
      <c r="AU392" s="1"/>
      <c r="AZ392" s="1"/>
    </row>
    <row r="393" spans="2:52" x14ac:dyDescent="0.2">
      <c r="B393" s="8"/>
      <c r="C393" s="1"/>
      <c r="D393" s="1"/>
      <c r="E393" s="8"/>
      <c r="F393" s="1"/>
      <c r="G393" s="1"/>
      <c r="H393" s="1"/>
      <c r="J393" s="1"/>
      <c r="O393" s="1"/>
      <c r="S393" s="1"/>
      <c r="X393" s="1"/>
      <c r="AK393" s="1"/>
      <c r="AP393" s="1"/>
      <c r="AU393" s="1"/>
      <c r="AZ393" s="1"/>
    </row>
    <row r="394" spans="2:52" x14ac:dyDescent="0.2">
      <c r="B394" s="8"/>
      <c r="C394" s="1"/>
      <c r="D394" s="1"/>
      <c r="E394" s="8"/>
      <c r="F394" s="1"/>
      <c r="G394" s="1"/>
      <c r="H394" s="1"/>
      <c r="J394" s="1"/>
      <c r="O394" s="1"/>
      <c r="S394" s="1"/>
      <c r="X394" s="1"/>
      <c r="AK394" s="1"/>
      <c r="AP394" s="1"/>
      <c r="AU394" s="1"/>
      <c r="AZ394" s="1"/>
    </row>
    <row r="395" spans="2:52" x14ac:dyDescent="0.2">
      <c r="B395" s="8"/>
      <c r="C395" s="1"/>
      <c r="D395" s="1"/>
      <c r="E395" s="8"/>
      <c r="F395" s="1"/>
      <c r="G395" s="1"/>
      <c r="H395" s="1"/>
      <c r="J395" s="1"/>
      <c r="O395" s="1"/>
      <c r="S395" s="1"/>
      <c r="X395" s="1"/>
      <c r="AK395" s="1"/>
      <c r="AP395" s="1"/>
      <c r="AU395" s="1"/>
      <c r="AZ395" s="1"/>
    </row>
    <row r="396" spans="2:52" x14ac:dyDescent="0.2">
      <c r="B396" s="8"/>
      <c r="C396" s="1"/>
      <c r="D396" s="1"/>
      <c r="E396" s="8"/>
      <c r="F396" s="1"/>
      <c r="G396" s="1"/>
      <c r="H396" s="1"/>
      <c r="J396" s="1"/>
      <c r="O396" s="1"/>
      <c r="S396" s="1"/>
      <c r="X396" s="1"/>
      <c r="AK396" s="1"/>
      <c r="AP396" s="1"/>
      <c r="AU396" s="1"/>
      <c r="AZ396" s="1"/>
    </row>
    <row r="397" spans="2:52" x14ac:dyDescent="0.2">
      <c r="B397" s="8"/>
      <c r="C397" s="1"/>
      <c r="D397" s="1"/>
      <c r="E397" s="8"/>
      <c r="F397" s="1"/>
      <c r="G397" s="1"/>
      <c r="H397" s="1"/>
      <c r="J397" s="1"/>
      <c r="O397" s="1"/>
      <c r="S397" s="1"/>
      <c r="X397" s="1"/>
      <c r="AK397" s="1"/>
      <c r="AP397" s="1"/>
      <c r="AU397" s="1"/>
      <c r="AZ397" s="1"/>
    </row>
    <row r="398" spans="2:52" x14ac:dyDescent="0.2">
      <c r="B398" s="8"/>
      <c r="C398" s="1"/>
      <c r="D398" s="1"/>
      <c r="E398" s="8"/>
      <c r="F398" s="1"/>
      <c r="G398" s="1"/>
      <c r="H398" s="1"/>
      <c r="J398" s="1"/>
      <c r="O398" s="1"/>
      <c r="S398" s="1"/>
      <c r="X398" s="1"/>
      <c r="AK398" s="1"/>
      <c r="AP398" s="1"/>
      <c r="AU398" s="1"/>
      <c r="AZ398" s="1"/>
    </row>
    <row r="399" spans="2:52" x14ac:dyDescent="0.2">
      <c r="B399" s="8"/>
      <c r="C399" s="1"/>
      <c r="D399" s="1"/>
      <c r="E399" s="8"/>
      <c r="F399" s="1"/>
      <c r="G399" s="1"/>
      <c r="H399" s="1"/>
      <c r="J399" s="1"/>
      <c r="O399" s="1"/>
      <c r="S399" s="1"/>
      <c r="X399" s="1"/>
      <c r="AK399" s="1"/>
      <c r="AP399" s="1"/>
      <c r="AU399" s="1"/>
      <c r="AZ399" s="1"/>
    </row>
    <row r="400" spans="2:52" x14ac:dyDescent="0.2">
      <c r="B400" s="8"/>
      <c r="C400" s="1"/>
      <c r="D400" s="1"/>
      <c r="E400" s="8"/>
      <c r="F400" s="1"/>
      <c r="G400" s="1"/>
      <c r="H400" s="1"/>
      <c r="J400" s="1"/>
      <c r="O400" s="1"/>
      <c r="S400" s="1"/>
      <c r="X400" s="1"/>
      <c r="AK400" s="1"/>
      <c r="AP400" s="1"/>
      <c r="AU400" s="1"/>
      <c r="AZ400" s="1"/>
    </row>
    <row r="401" spans="2:52" x14ac:dyDescent="0.2">
      <c r="B401" s="8"/>
      <c r="C401" s="1"/>
      <c r="D401" s="1"/>
      <c r="E401" s="8"/>
      <c r="F401" s="1"/>
      <c r="G401" s="1"/>
      <c r="H401" s="1"/>
      <c r="J401" s="1"/>
      <c r="O401" s="1"/>
      <c r="S401" s="1"/>
      <c r="X401" s="1"/>
      <c r="AK401" s="1"/>
      <c r="AP401" s="1"/>
      <c r="AU401" s="1"/>
      <c r="AZ401" s="1"/>
    </row>
    <row r="402" spans="2:52" x14ac:dyDescent="0.2">
      <c r="B402" s="8"/>
      <c r="C402" s="1"/>
      <c r="D402" s="1"/>
      <c r="E402" s="8"/>
      <c r="F402" s="1"/>
      <c r="G402" s="1"/>
      <c r="H402" s="1"/>
      <c r="J402" s="1"/>
      <c r="O402" s="1"/>
      <c r="S402" s="1"/>
      <c r="X402" s="1"/>
      <c r="AK402" s="1"/>
      <c r="AP402" s="1"/>
      <c r="AU402" s="1"/>
      <c r="AZ402" s="1"/>
    </row>
    <row r="403" spans="2:52" x14ac:dyDescent="0.2">
      <c r="B403" s="8"/>
      <c r="C403" s="1"/>
      <c r="D403" s="1"/>
      <c r="E403" s="8"/>
      <c r="F403" s="1"/>
      <c r="G403" s="1"/>
      <c r="H403" s="1"/>
      <c r="J403" s="1"/>
      <c r="O403" s="1"/>
      <c r="S403" s="1"/>
      <c r="X403" s="1"/>
      <c r="AK403" s="1"/>
      <c r="AP403" s="1"/>
      <c r="AU403" s="1"/>
      <c r="AZ403" s="1"/>
    </row>
    <row r="404" spans="2:52" x14ac:dyDescent="0.2">
      <c r="B404" s="8"/>
      <c r="C404" s="1"/>
      <c r="D404" s="1"/>
      <c r="E404" s="8"/>
      <c r="F404" s="1"/>
      <c r="G404" s="1"/>
      <c r="H404" s="1"/>
      <c r="J404" s="1"/>
      <c r="O404" s="1"/>
      <c r="S404" s="1"/>
      <c r="X404" s="1"/>
      <c r="AK404" s="1"/>
      <c r="AP404" s="1"/>
      <c r="AU404" s="1"/>
      <c r="AZ404" s="1"/>
    </row>
    <row r="405" spans="2:52" x14ac:dyDescent="0.2">
      <c r="B405" s="8"/>
      <c r="C405" s="1"/>
      <c r="D405" s="1"/>
      <c r="E405" s="8"/>
      <c r="F405" s="1"/>
      <c r="G405" s="1"/>
      <c r="H405" s="1"/>
      <c r="J405" s="1"/>
      <c r="O405" s="1"/>
      <c r="S405" s="1"/>
      <c r="X405" s="1"/>
      <c r="AK405" s="1"/>
      <c r="AP405" s="1"/>
      <c r="AU405" s="1"/>
      <c r="AZ405" s="1"/>
    </row>
    <row r="406" spans="2:52" x14ac:dyDescent="0.2">
      <c r="B406" s="8"/>
      <c r="C406" s="1"/>
      <c r="D406" s="1"/>
      <c r="E406" s="8"/>
      <c r="F406" s="1"/>
      <c r="G406" s="1"/>
      <c r="H406" s="1"/>
      <c r="J406" s="1"/>
      <c r="O406" s="1"/>
      <c r="S406" s="1"/>
      <c r="X406" s="1"/>
      <c r="AK406" s="1"/>
      <c r="AP406" s="1"/>
      <c r="AU406" s="1"/>
      <c r="AZ406" s="1"/>
    </row>
    <row r="407" spans="2:52" x14ac:dyDescent="0.2">
      <c r="B407" s="8"/>
      <c r="C407" s="1"/>
      <c r="D407" s="1"/>
      <c r="E407" s="8"/>
      <c r="F407" s="1"/>
      <c r="G407" s="1"/>
      <c r="H407" s="1"/>
      <c r="J407" s="1"/>
      <c r="O407" s="1"/>
      <c r="S407" s="1"/>
      <c r="X407" s="1"/>
      <c r="AK407" s="1"/>
      <c r="AP407" s="1"/>
      <c r="AU407" s="1"/>
      <c r="AZ407" s="1"/>
    </row>
    <row r="408" spans="2:52" x14ac:dyDescent="0.2">
      <c r="B408" s="8"/>
      <c r="C408" s="1"/>
      <c r="D408" s="1"/>
      <c r="E408" s="8"/>
      <c r="F408" s="1"/>
      <c r="G408" s="1"/>
      <c r="H408" s="1"/>
      <c r="J408" s="1"/>
      <c r="O408" s="1"/>
      <c r="S408" s="1"/>
      <c r="X408" s="1"/>
      <c r="AK408" s="1"/>
      <c r="AP408" s="1"/>
      <c r="AU408" s="1"/>
      <c r="AZ408" s="1"/>
    </row>
    <row r="409" spans="2:52" x14ac:dyDescent="0.2">
      <c r="B409" s="8"/>
      <c r="C409" s="1"/>
      <c r="D409" s="1"/>
      <c r="E409" s="8"/>
      <c r="F409" s="1"/>
      <c r="G409" s="1"/>
      <c r="H409" s="1"/>
      <c r="J409" s="1"/>
      <c r="O409" s="1"/>
      <c r="S409" s="1"/>
      <c r="X409" s="1"/>
      <c r="AK409" s="1"/>
      <c r="AP409" s="1"/>
      <c r="AU409" s="1"/>
      <c r="AZ409" s="1"/>
    </row>
    <row r="410" spans="2:52" x14ac:dyDescent="0.2">
      <c r="B410" s="8"/>
      <c r="C410" s="1"/>
      <c r="D410" s="1"/>
      <c r="E410" s="8"/>
      <c r="F410" s="1"/>
      <c r="G410" s="1"/>
      <c r="H410" s="1"/>
      <c r="J410" s="1"/>
      <c r="O410" s="1"/>
      <c r="S410" s="1"/>
      <c r="X410" s="1"/>
      <c r="AK410" s="1"/>
      <c r="AP410" s="1"/>
      <c r="AU410" s="1"/>
      <c r="AZ410" s="1"/>
    </row>
    <row r="411" spans="2:52" x14ac:dyDescent="0.2">
      <c r="B411" s="8"/>
      <c r="C411" s="1"/>
      <c r="D411" s="1"/>
      <c r="E411" s="8"/>
      <c r="F411" s="1"/>
      <c r="G411" s="1"/>
      <c r="H411" s="1"/>
      <c r="J411" s="1"/>
      <c r="O411" s="1"/>
      <c r="S411" s="1"/>
      <c r="X411" s="1"/>
      <c r="AK411" s="1"/>
      <c r="AP411" s="1"/>
      <c r="AU411" s="1"/>
      <c r="AZ411" s="1"/>
    </row>
    <row r="412" spans="2:52" x14ac:dyDescent="0.2">
      <c r="B412" s="8"/>
      <c r="C412" s="1"/>
      <c r="D412" s="1"/>
      <c r="E412" s="8"/>
      <c r="F412" s="1"/>
      <c r="G412" s="1"/>
      <c r="H412" s="1"/>
      <c r="J412" s="1"/>
      <c r="O412" s="1"/>
      <c r="S412" s="1"/>
      <c r="X412" s="1"/>
      <c r="AK412" s="1"/>
      <c r="AP412" s="1"/>
      <c r="AU412" s="1"/>
      <c r="AZ412" s="1"/>
    </row>
    <row r="413" spans="2:52" x14ac:dyDescent="0.2">
      <c r="B413" s="8"/>
      <c r="C413" s="1"/>
      <c r="D413" s="1"/>
      <c r="E413" s="8"/>
      <c r="F413" s="1"/>
      <c r="G413" s="1"/>
      <c r="H413" s="1"/>
      <c r="J413" s="1"/>
      <c r="O413" s="1"/>
      <c r="S413" s="1"/>
      <c r="X413" s="1"/>
      <c r="AK413" s="1"/>
      <c r="AP413" s="1"/>
      <c r="AU413" s="1"/>
      <c r="AZ413" s="1"/>
    </row>
    <row r="414" spans="2:52" x14ac:dyDescent="0.2">
      <c r="B414" s="8"/>
      <c r="C414" s="1"/>
      <c r="D414" s="1"/>
      <c r="E414" s="8"/>
      <c r="F414" s="1"/>
      <c r="G414" s="1"/>
      <c r="H414" s="1"/>
      <c r="J414" s="1"/>
      <c r="O414" s="1"/>
      <c r="S414" s="1"/>
      <c r="X414" s="1"/>
      <c r="AK414" s="1"/>
      <c r="AP414" s="1"/>
      <c r="AU414" s="1"/>
      <c r="AZ414" s="1"/>
    </row>
    <row r="415" spans="2:52" x14ac:dyDescent="0.2">
      <c r="B415" s="8"/>
      <c r="C415" s="1"/>
      <c r="D415" s="1"/>
      <c r="E415" s="8"/>
      <c r="F415" s="1"/>
      <c r="G415" s="1"/>
      <c r="H415" s="1"/>
      <c r="J415" s="1"/>
      <c r="O415" s="1"/>
      <c r="S415" s="1"/>
      <c r="X415" s="1"/>
      <c r="AK415" s="1"/>
      <c r="AP415" s="1"/>
      <c r="AU415" s="1"/>
      <c r="AZ415" s="1"/>
    </row>
    <row r="416" spans="2:52" x14ac:dyDescent="0.2">
      <c r="B416" s="8"/>
      <c r="C416" s="1"/>
      <c r="D416" s="1"/>
      <c r="E416" s="8"/>
      <c r="F416" s="1"/>
      <c r="G416" s="1"/>
      <c r="H416" s="1"/>
      <c r="J416" s="1"/>
      <c r="O416" s="1"/>
      <c r="S416" s="1"/>
      <c r="X416" s="1"/>
      <c r="AK416" s="1"/>
      <c r="AP416" s="1"/>
      <c r="AU416" s="1"/>
      <c r="AZ416" s="1"/>
    </row>
    <row r="417" spans="2:52" x14ac:dyDescent="0.2">
      <c r="B417" s="8"/>
      <c r="C417" s="1"/>
      <c r="D417" s="1"/>
      <c r="E417" s="8"/>
      <c r="F417" s="1"/>
      <c r="G417" s="1"/>
      <c r="H417" s="1"/>
      <c r="J417" s="1"/>
      <c r="O417" s="1"/>
      <c r="S417" s="1"/>
      <c r="X417" s="1"/>
      <c r="AK417" s="1"/>
      <c r="AP417" s="1"/>
      <c r="AU417" s="1"/>
      <c r="AZ417" s="1"/>
    </row>
    <row r="418" spans="2:52" x14ac:dyDescent="0.2">
      <c r="B418" s="8"/>
      <c r="C418" s="1"/>
      <c r="D418" s="1"/>
      <c r="E418" s="8"/>
      <c r="F418" s="1"/>
      <c r="G418" s="1"/>
      <c r="H418" s="1"/>
      <c r="J418" s="1"/>
      <c r="O418" s="1"/>
      <c r="S418" s="1"/>
      <c r="X418" s="1"/>
      <c r="AK418" s="1"/>
      <c r="AP418" s="1"/>
      <c r="AU418" s="1"/>
      <c r="AZ418" s="1"/>
    </row>
    <row r="419" spans="2:52" x14ac:dyDescent="0.2">
      <c r="B419" s="8"/>
      <c r="C419" s="1"/>
      <c r="D419" s="1"/>
      <c r="E419" s="8"/>
      <c r="F419" s="1"/>
      <c r="G419" s="1"/>
      <c r="H419" s="1"/>
      <c r="J419" s="1"/>
      <c r="O419" s="1"/>
      <c r="S419" s="1"/>
      <c r="X419" s="1"/>
      <c r="AK419" s="1"/>
      <c r="AP419" s="1"/>
      <c r="AU419" s="1"/>
      <c r="AZ419" s="1"/>
    </row>
    <row r="420" spans="2:52" x14ac:dyDescent="0.2">
      <c r="B420" s="8"/>
      <c r="C420" s="1"/>
      <c r="D420" s="1"/>
      <c r="E420" s="8"/>
      <c r="F420" s="1"/>
      <c r="G420" s="1"/>
      <c r="H420" s="1"/>
      <c r="J420" s="1"/>
      <c r="O420" s="1"/>
      <c r="S420" s="1"/>
      <c r="X420" s="1"/>
      <c r="AK420" s="1"/>
      <c r="AP420" s="1"/>
      <c r="AU420" s="1"/>
      <c r="AZ420" s="1"/>
    </row>
    <row r="421" spans="2:52" x14ac:dyDescent="0.2">
      <c r="B421" s="8"/>
      <c r="C421" s="1"/>
      <c r="D421" s="1"/>
      <c r="E421" s="8"/>
      <c r="F421" s="1"/>
      <c r="G421" s="1"/>
      <c r="H421" s="1"/>
      <c r="J421" s="1"/>
      <c r="O421" s="1"/>
      <c r="S421" s="1"/>
      <c r="X421" s="1"/>
      <c r="AK421" s="1"/>
      <c r="AP421" s="1"/>
      <c r="AU421" s="1"/>
      <c r="AZ421" s="1"/>
    </row>
    <row r="422" spans="2:52" x14ac:dyDescent="0.2">
      <c r="B422" s="8"/>
      <c r="C422" s="1"/>
      <c r="D422" s="1"/>
      <c r="E422" s="8"/>
      <c r="F422" s="1"/>
      <c r="G422" s="1"/>
      <c r="H422" s="1"/>
      <c r="J422" s="1"/>
      <c r="O422" s="1"/>
      <c r="S422" s="1"/>
      <c r="X422" s="1"/>
      <c r="AK422" s="1"/>
      <c r="AP422" s="1"/>
      <c r="AU422" s="1"/>
      <c r="AZ422" s="1"/>
    </row>
    <row r="423" spans="2:52" x14ac:dyDescent="0.2">
      <c r="B423" s="8"/>
      <c r="C423" s="1"/>
      <c r="D423" s="1"/>
      <c r="E423" s="8"/>
      <c r="F423" s="1"/>
      <c r="G423" s="1"/>
      <c r="H423" s="1"/>
      <c r="J423" s="1"/>
      <c r="O423" s="1"/>
      <c r="S423" s="1"/>
      <c r="X423" s="1"/>
      <c r="AK423" s="1"/>
      <c r="AP423" s="1"/>
      <c r="AU423" s="1"/>
      <c r="AZ423" s="1"/>
    </row>
    <row r="424" spans="2:52" x14ac:dyDescent="0.2">
      <c r="B424" s="8"/>
      <c r="C424" s="1"/>
      <c r="D424" s="1"/>
      <c r="E424" s="8"/>
      <c r="F424" s="1"/>
      <c r="G424" s="1"/>
      <c r="H424" s="1"/>
      <c r="J424" s="1"/>
      <c r="O424" s="1"/>
      <c r="S424" s="1"/>
      <c r="X424" s="1"/>
      <c r="AK424" s="1"/>
      <c r="AP424" s="1"/>
      <c r="AU424" s="1"/>
      <c r="AZ424" s="1"/>
    </row>
    <row r="425" spans="2:52" x14ac:dyDescent="0.2">
      <c r="B425" s="8"/>
      <c r="C425" s="1"/>
      <c r="D425" s="1"/>
      <c r="E425" s="8"/>
      <c r="F425" s="1"/>
      <c r="G425" s="1"/>
      <c r="H425" s="1"/>
      <c r="J425" s="1"/>
      <c r="O425" s="1"/>
      <c r="S425" s="1"/>
      <c r="X425" s="1"/>
      <c r="AK425" s="1"/>
      <c r="AP425" s="1"/>
      <c r="AU425" s="1"/>
      <c r="AZ425" s="1"/>
    </row>
    <row r="426" spans="2:52" x14ac:dyDescent="0.2">
      <c r="B426" s="8"/>
      <c r="C426" s="1"/>
      <c r="D426" s="1"/>
      <c r="E426" s="8"/>
      <c r="F426" s="1"/>
      <c r="G426" s="1"/>
      <c r="H426" s="1"/>
      <c r="J426" s="1"/>
      <c r="O426" s="1"/>
      <c r="S426" s="1"/>
      <c r="X426" s="1"/>
      <c r="AK426" s="1"/>
      <c r="AP426" s="1"/>
      <c r="AU426" s="1"/>
      <c r="AZ426" s="1"/>
    </row>
    <row r="427" spans="2:52" x14ac:dyDescent="0.2">
      <c r="B427" s="8"/>
      <c r="C427" s="1"/>
      <c r="D427" s="1"/>
      <c r="E427" s="8"/>
      <c r="F427" s="1"/>
      <c r="G427" s="1"/>
      <c r="H427" s="1"/>
      <c r="J427" s="1"/>
      <c r="O427" s="1"/>
      <c r="S427" s="1"/>
      <c r="X427" s="1"/>
      <c r="AK427" s="1"/>
      <c r="AP427" s="1"/>
      <c r="AU427" s="1"/>
      <c r="AZ427" s="1"/>
    </row>
    <row r="428" spans="2:52" x14ac:dyDescent="0.2">
      <c r="B428" s="8"/>
      <c r="C428" s="1"/>
      <c r="D428" s="1"/>
      <c r="E428" s="8"/>
      <c r="F428" s="1"/>
      <c r="G428" s="1"/>
      <c r="H428" s="1"/>
      <c r="J428" s="1"/>
      <c r="O428" s="1"/>
      <c r="S428" s="1"/>
      <c r="X428" s="1"/>
      <c r="AK428" s="1"/>
      <c r="AP428" s="1"/>
      <c r="AU428" s="1"/>
      <c r="AZ428" s="1"/>
    </row>
    <row r="429" spans="2:52" x14ac:dyDescent="0.2">
      <c r="B429" s="8"/>
      <c r="C429" s="1"/>
      <c r="D429" s="1"/>
      <c r="E429" s="8"/>
      <c r="F429" s="1"/>
      <c r="G429" s="1"/>
      <c r="H429" s="1"/>
      <c r="J429" s="1"/>
      <c r="O429" s="1"/>
      <c r="S429" s="1"/>
      <c r="X429" s="1"/>
      <c r="AK429" s="1"/>
      <c r="AP429" s="1"/>
      <c r="AU429" s="1"/>
      <c r="AZ429" s="1"/>
    </row>
    <row r="430" spans="2:52" x14ac:dyDescent="0.2">
      <c r="B430" s="8"/>
      <c r="C430" s="1"/>
      <c r="D430" s="1"/>
      <c r="E430" s="8"/>
      <c r="F430" s="1"/>
      <c r="G430" s="1"/>
      <c r="H430" s="1"/>
      <c r="J430" s="1"/>
      <c r="O430" s="1"/>
      <c r="S430" s="1"/>
      <c r="X430" s="1"/>
      <c r="AK430" s="1"/>
      <c r="AP430" s="1"/>
      <c r="AU430" s="1"/>
      <c r="AZ430" s="1"/>
    </row>
    <row r="431" spans="2:52" x14ac:dyDescent="0.2">
      <c r="B431" s="8"/>
      <c r="C431" s="1"/>
      <c r="D431" s="1"/>
      <c r="E431" s="8"/>
      <c r="F431" s="1"/>
      <c r="G431" s="1"/>
      <c r="H431" s="1"/>
      <c r="J431" s="1"/>
      <c r="O431" s="1"/>
      <c r="S431" s="1"/>
      <c r="X431" s="1"/>
      <c r="AK431" s="1"/>
      <c r="AP431" s="1"/>
      <c r="AU431" s="1"/>
      <c r="AZ431" s="1"/>
    </row>
    <row r="432" spans="2:52" x14ac:dyDescent="0.2">
      <c r="B432" s="8"/>
      <c r="C432" s="1"/>
      <c r="D432" s="1"/>
      <c r="E432" s="8"/>
      <c r="F432" s="1"/>
      <c r="G432" s="1"/>
      <c r="H432" s="1"/>
      <c r="J432" s="1"/>
      <c r="O432" s="1"/>
      <c r="S432" s="1"/>
      <c r="X432" s="1"/>
      <c r="AK432" s="1"/>
      <c r="AP432" s="1"/>
      <c r="AU432" s="1"/>
      <c r="AZ432" s="1"/>
    </row>
    <row r="433" spans="2:52" x14ac:dyDescent="0.2">
      <c r="B433" s="8"/>
      <c r="C433" s="1"/>
      <c r="D433" s="1"/>
      <c r="E433" s="8"/>
      <c r="F433" s="1"/>
      <c r="G433" s="1"/>
      <c r="H433" s="1"/>
      <c r="J433" s="1"/>
      <c r="O433" s="1"/>
      <c r="S433" s="1"/>
      <c r="X433" s="1"/>
      <c r="AK433" s="1"/>
      <c r="AP433" s="1"/>
      <c r="AU433" s="1"/>
      <c r="AZ433" s="1"/>
    </row>
    <row r="434" spans="2:52" x14ac:dyDescent="0.2">
      <c r="B434" s="8"/>
      <c r="C434" s="1"/>
      <c r="D434" s="1"/>
      <c r="E434" s="8"/>
      <c r="F434" s="1"/>
      <c r="G434" s="1"/>
      <c r="H434" s="1"/>
      <c r="J434" s="1"/>
      <c r="O434" s="1"/>
      <c r="S434" s="1"/>
      <c r="X434" s="1"/>
      <c r="AK434" s="1"/>
      <c r="AP434" s="1"/>
      <c r="AU434" s="1"/>
      <c r="AZ434" s="1"/>
    </row>
    <row r="435" spans="2:52" x14ac:dyDescent="0.2">
      <c r="B435" s="8"/>
      <c r="C435" s="1"/>
      <c r="D435" s="1"/>
      <c r="E435" s="8"/>
      <c r="F435" s="1"/>
      <c r="G435" s="1"/>
      <c r="H435" s="1"/>
      <c r="J435" s="1"/>
      <c r="O435" s="1"/>
      <c r="S435" s="1"/>
      <c r="X435" s="1"/>
      <c r="AK435" s="1"/>
      <c r="AP435" s="1"/>
      <c r="AU435" s="1"/>
      <c r="AZ435" s="1"/>
    </row>
    <row r="436" spans="2:52" x14ac:dyDescent="0.2">
      <c r="B436" s="8"/>
      <c r="C436" s="1"/>
      <c r="D436" s="1"/>
      <c r="E436" s="8"/>
      <c r="F436" s="1"/>
      <c r="G436" s="1"/>
      <c r="H436" s="1"/>
      <c r="J436" s="1"/>
      <c r="O436" s="1"/>
      <c r="S436" s="1"/>
      <c r="X436" s="1"/>
      <c r="AK436" s="1"/>
      <c r="AP436" s="1"/>
      <c r="AU436" s="1"/>
      <c r="AZ436" s="1"/>
    </row>
    <row r="437" spans="2:52" x14ac:dyDescent="0.2">
      <c r="B437" s="8"/>
      <c r="C437" s="1"/>
      <c r="D437" s="1"/>
      <c r="E437" s="8"/>
      <c r="F437" s="1"/>
      <c r="G437" s="1"/>
      <c r="H437" s="1"/>
      <c r="J437" s="1"/>
      <c r="O437" s="1"/>
      <c r="S437" s="1"/>
      <c r="X437" s="1"/>
      <c r="AK437" s="1"/>
      <c r="AP437" s="1"/>
      <c r="AU437" s="1"/>
      <c r="AZ437" s="1"/>
    </row>
    <row r="438" spans="2:52" x14ac:dyDescent="0.2">
      <c r="B438" s="8"/>
      <c r="C438" s="1"/>
      <c r="D438" s="1"/>
      <c r="E438" s="8"/>
      <c r="F438" s="1"/>
      <c r="G438" s="1"/>
      <c r="H438" s="1"/>
      <c r="J438" s="1"/>
      <c r="O438" s="1"/>
      <c r="S438" s="1"/>
      <c r="X438" s="1"/>
      <c r="AK438" s="1"/>
      <c r="AP438" s="1"/>
      <c r="AU438" s="1"/>
      <c r="AZ438" s="1"/>
    </row>
    <row r="439" spans="2:52" x14ac:dyDescent="0.2">
      <c r="B439" s="8"/>
      <c r="C439" s="1"/>
      <c r="D439" s="1"/>
      <c r="E439" s="8"/>
      <c r="F439" s="1"/>
      <c r="G439" s="1"/>
      <c r="H439" s="1"/>
      <c r="J439" s="1"/>
      <c r="O439" s="1"/>
      <c r="S439" s="1"/>
      <c r="X439" s="1"/>
      <c r="AK439" s="1"/>
      <c r="AP439" s="1"/>
      <c r="AU439" s="1"/>
      <c r="AZ439" s="1"/>
    </row>
    <row r="440" spans="2:52" x14ac:dyDescent="0.2">
      <c r="B440" s="8"/>
      <c r="C440" s="1"/>
      <c r="D440" s="1"/>
      <c r="E440" s="8"/>
      <c r="F440" s="1"/>
      <c r="G440" s="1"/>
      <c r="H440" s="1"/>
      <c r="J440" s="1"/>
      <c r="O440" s="1"/>
      <c r="S440" s="1"/>
      <c r="X440" s="1"/>
      <c r="AK440" s="1"/>
      <c r="AP440" s="1"/>
      <c r="AU440" s="1"/>
      <c r="AZ440" s="1"/>
    </row>
    <row r="441" spans="2:52" x14ac:dyDescent="0.2">
      <c r="B441" s="8"/>
      <c r="C441" s="1"/>
      <c r="D441" s="1"/>
      <c r="E441" s="8"/>
      <c r="F441" s="1"/>
      <c r="G441" s="1"/>
      <c r="H441" s="1"/>
      <c r="J441" s="1"/>
      <c r="O441" s="1"/>
      <c r="S441" s="1"/>
      <c r="X441" s="1"/>
      <c r="AK441" s="1"/>
      <c r="AP441" s="1"/>
      <c r="AU441" s="1"/>
      <c r="AZ441" s="1"/>
    </row>
    <row r="442" spans="2:52" x14ac:dyDescent="0.2">
      <c r="B442" s="8"/>
      <c r="C442" s="1"/>
      <c r="D442" s="1"/>
      <c r="E442" s="8"/>
      <c r="F442" s="1"/>
      <c r="G442" s="1"/>
      <c r="H442" s="1"/>
      <c r="J442" s="1"/>
      <c r="O442" s="1"/>
      <c r="S442" s="1"/>
      <c r="X442" s="1"/>
      <c r="AK442" s="1"/>
      <c r="AP442" s="1"/>
      <c r="AU442" s="1"/>
      <c r="AZ442" s="1"/>
    </row>
    <row r="443" spans="2:52" x14ac:dyDescent="0.2">
      <c r="B443" s="8"/>
      <c r="C443" s="1"/>
      <c r="D443" s="1"/>
      <c r="E443" s="8"/>
      <c r="F443" s="1"/>
      <c r="G443" s="1"/>
      <c r="H443" s="1"/>
      <c r="J443" s="1"/>
      <c r="O443" s="1"/>
      <c r="S443" s="1"/>
      <c r="X443" s="1"/>
      <c r="AK443" s="1"/>
      <c r="AP443" s="1"/>
      <c r="AU443" s="1"/>
      <c r="AZ443" s="1"/>
    </row>
    <row r="444" spans="2:52" x14ac:dyDescent="0.2">
      <c r="B444" s="8"/>
      <c r="C444" s="1"/>
      <c r="D444" s="1"/>
      <c r="E444" s="8"/>
      <c r="F444" s="1"/>
      <c r="G444" s="1"/>
      <c r="H444" s="1"/>
      <c r="J444" s="1"/>
      <c r="O444" s="1"/>
      <c r="S444" s="1"/>
      <c r="X444" s="1"/>
      <c r="AK444" s="1"/>
      <c r="AP444" s="1"/>
      <c r="AU444" s="1"/>
      <c r="AZ444" s="1"/>
    </row>
    <row r="445" spans="2:52" x14ac:dyDescent="0.2">
      <c r="B445" s="8"/>
      <c r="C445" s="1"/>
      <c r="D445" s="1"/>
      <c r="E445" s="8"/>
      <c r="F445" s="1"/>
      <c r="G445" s="1"/>
      <c r="H445" s="1"/>
      <c r="J445" s="1"/>
      <c r="O445" s="1"/>
      <c r="S445" s="1"/>
      <c r="X445" s="1"/>
      <c r="AK445" s="1"/>
      <c r="AP445" s="1"/>
      <c r="AU445" s="1"/>
      <c r="AZ445" s="1"/>
    </row>
    <row r="446" spans="2:52" x14ac:dyDescent="0.2">
      <c r="B446" s="8"/>
      <c r="C446" s="1"/>
      <c r="D446" s="1"/>
      <c r="E446" s="8"/>
      <c r="F446" s="1"/>
      <c r="G446" s="1"/>
      <c r="H446" s="1"/>
      <c r="J446" s="1"/>
      <c r="O446" s="1"/>
      <c r="S446" s="1"/>
      <c r="X446" s="1"/>
      <c r="AK446" s="1"/>
      <c r="AP446" s="1"/>
      <c r="AU446" s="1"/>
      <c r="AZ446" s="1"/>
    </row>
    <row r="447" spans="2:52" x14ac:dyDescent="0.2">
      <c r="B447" s="8"/>
      <c r="C447" s="1"/>
      <c r="D447" s="1"/>
      <c r="E447" s="8"/>
      <c r="F447" s="1"/>
      <c r="G447" s="1"/>
      <c r="H447" s="1"/>
      <c r="J447" s="1"/>
      <c r="O447" s="1"/>
      <c r="S447" s="1"/>
      <c r="X447" s="1"/>
      <c r="AK447" s="1"/>
      <c r="AP447" s="1"/>
      <c r="AU447" s="1"/>
      <c r="AZ447" s="1"/>
    </row>
    <row r="448" spans="2:52" x14ac:dyDescent="0.2">
      <c r="B448" s="8"/>
      <c r="C448" s="1"/>
      <c r="D448" s="1"/>
      <c r="E448" s="8"/>
      <c r="F448" s="1"/>
      <c r="G448" s="1"/>
      <c r="H448" s="1"/>
      <c r="J448" s="1"/>
      <c r="O448" s="1"/>
      <c r="S448" s="1"/>
      <c r="X448" s="1"/>
      <c r="AK448" s="1"/>
      <c r="AP448" s="1"/>
      <c r="AU448" s="1"/>
      <c r="AZ448" s="1"/>
    </row>
    <row r="449" spans="2:52" x14ac:dyDescent="0.2">
      <c r="B449" s="8"/>
      <c r="C449" s="1"/>
      <c r="D449" s="1"/>
      <c r="E449" s="8"/>
      <c r="F449" s="1"/>
      <c r="G449" s="1"/>
      <c r="H449" s="1"/>
      <c r="J449" s="1"/>
      <c r="O449" s="1"/>
      <c r="S449" s="1"/>
      <c r="X449" s="1"/>
      <c r="AK449" s="1"/>
      <c r="AP449" s="1"/>
      <c r="AU449" s="1"/>
      <c r="AZ449" s="1"/>
    </row>
    <row r="450" spans="2:52" x14ac:dyDescent="0.2">
      <c r="B450" s="8"/>
      <c r="C450" s="1"/>
      <c r="D450" s="1"/>
      <c r="E450" s="8"/>
      <c r="F450" s="1"/>
      <c r="G450" s="1"/>
      <c r="H450" s="1"/>
      <c r="J450" s="1"/>
      <c r="O450" s="1"/>
      <c r="S450" s="1"/>
      <c r="X450" s="1"/>
      <c r="AK450" s="1"/>
      <c r="AP450" s="1"/>
      <c r="AU450" s="1"/>
      <c r="AZ450" s="1"/>
    </row>
    <row r="451" spans="2:52" x14ac:dyDescent="0.2">
      <c r="B451" s="8"/>
      <c r="C451" s="1"/>
      <c r="D451" s="1"/>
      <c r="E451" s="8"/>
      <c r="F451" s="1"/>
      <c r="G451" s="1"/>
      <c r="H451" s="1"/>
      <c r="J451" s="1"/>
      <c r="O451" s="1"/>
      <c r="S451" s="1"/>
      <c r="X451" s="1"/>
      <c r="AK451" s="1"/>
      <c r="AP451" s="1"/>
      <c r="AU451" s="1"/>
      <c r="AZ451" s="1"/>
    </row>
    <row r="452" spans="2:52" x14ac:dyDescent="0.2">
      <c r="B452" s="8"/>
      <c r="C452" s="1"/>
      <c r="D452" s="1"/>
      <c r="E452" s="8"/>
      <c r="F452" s="1"/>
      <c r="G452" s="1"/>
      <c r="H452" s="1"/>
      <c r="J452" s="1"/>
      <c r="O452" s="1"/>
      <c r="S452" s="1"/>
      <c r="X452" s="1"/>
      <c r="AK452" s="1"/>
      <c r="AP452" s="1"/>
      <c r="AU452" s="1"/>
      <c r="AZ452" s="1"/>
    </row>
    <row r="453" spans="2:52" x14ac:dyDescent="0.2">
      <c r="B453" s="8"/>
      <c r="C453" s="1"/>
      <c r="D453" s="1"/>
      <c r="E453" s="8"/>
      <c r="F453" s="1"/>
      <c r="G453" s="1"/>
      <c r="H453" s="1"/>
      <c r="J453" s="1"/>
      <c r="O453" s="1"/>
      <c r="S453" s="1"/>
      <c r="X453" s="1"/>
      <c r="AK453" s="1"/>
      <c r="AP453" s="1"/>
      <c r="AU453" s="1"/>
      <c r="AZ453" s="1"/>
    </row>
    <row r="454" spans="2:52" x14ac:dyDescent="0.2">
      <c r="B454" s="8"/>
      <c r="C454" s="1"/>
      <c r="D454" s="1"/>
      <c r="E454" s="8"/>
      <c r="F454" s="1"/>
      <c r="G454" s="1"/>
      <c r="H454" s="1"/>
      <c r="J454" s="1"/>
      <c r="O454" s="1"/>
      <c r="S454" s="1"/>
      <c r="X454" s="1"/>
      <c r="AK454" s="1"/>
      <c r="AP454" s="1"/>
      <c r="AU454" s="1"/>
      <c r="AZ454" s="1"/>
    </row>
    <row r="455" spans="2:52" x14ac:dyDescent="0.2">
      <c r="B455" s="8"/>
      <c r="C455" s="1"/>
      <c r="D455" s="1"/>
      <c r="E455" s="8"/>
      <c r="F455" s="1"/>
      <c r="G455" s="1"/>
      <c r="H455" s="1"/>
      <c r="J455" s="1"/>
      <c r="O455" s="1"/>
      <c r="S455" s="1"/>
      <c r="X455" s="1"/>
      <c r="AK455" s="1"/>
      <c r="AP455" s="1"/>
      <c r="AU455" s="1"/>
      <c r="AZ455" s="1"/>
    </row>
    <row r="456" spans="2:52" x14ac:dyDescent="0.2">
      <c r="B456" s="8"/>
      <c r="C456" s="1"/>
      <c r="D456" s="1"/>
      <c r="E456" s="8"/>
      <c r="F456" s="1"/>
      <c r="G456" s="1"/>
      <c r="H456" s="1"/>
      <c r="J456" s="1"/>
      <c r="O456" s="1"/>
      <c r="S456" s="1"/>
      <c r="X456" s="1"/>
      <c r="AK456" s="1"/>
      <c r="AP456" s="1"/>
      <c r="AU456" s="1"/>
      <c r="AZ456" s="1"/>
    </row>
    <row r="457" spans="2:52" x14ac:dyDescent="0.2">
      <c r="B457" s="8"/>
      <c r="C457" s="1"/>
      <c r="D457" s="1"/>
      <c r="E457" s="8"/>
      <c r="F457" s="1"/>
      <c r="G457" s="1"/>
      <c r="H457" s="1"/>
      <c r="J457" s="1"/>
      <c r="O457" s="1"/>
      <c r="S457" s="1"/>
      <c r="X457" s="1"/>
      <c r="AK457" s="1"/>
      <c r="AP457" s="1"/>
      <c r="AU457" s="1"/>
      <c r="AZ457" s="1"/>
    </row>
    <row r="458" spans="2:52" x14ac:dyDescent="0.2">
      <c r="B458" s="8"/>
      <c r="C458" s="1"/>
      <c r="D458" s="1"/>
      <c r="E458" s="8"/>
      <c r="F458" s="1"/>
      <c r="G458" s="1"/>
      <c r="H458" s="1"/>
      <c r="J458" s="1"/>
      <c r="O458" s="1"/>
      <c r="S458" s="1"/>
      <c r="X458" s="1"/>
      <c r="AK458" s="1"/>
      <c r="AP458" s="1"/>
      <c r="AU458" s="1"/>
      <c r="AZ458" s="1"/>
    </row>
    <row r="459" spans="2:52" x14ac:dyDescent="0.2">
      <c r="B459" s="8"/>
      <c r="C459" s="1"/>
      <c r="D459" s="1"/>
      <c r="E459" s="8"/>
      <c r="F459" s="1"/>
      <c r="G459" s="1"/>
      <c r="H459" s="1"/>
      <c r="J459" s="1"/>
      <c r="O459" s="1"/>
      <c r="S459" s="1"/>
      <c r="X459" s="1"/>
      <c r="AK459" s="1"/>
      <c r="AP459" s="1"/>
      <c r="AU459" s="1"/>
      <c r="AZ459" s="1"/>
    </row>
    <row r="460" spans="2:52" x14ac:dyDescent="0.2">
      <c r="B460" s="8"/>
      <c r="C460" s="1"/>
      <c r="D460" s="1"/>
      <c r="E460" s="8"/>
      <c r="F460" s="1"/>
      <c r="G460" s="1"/>
      <c r="H460" s="1"/>
      <c r="J460" s="1"/>
      <c r="O460" s="1"/>
      <c r="S460" s="1"/>
      <c r="X460" s="1"/>
      <c r="AK460" s="1"/>
      <c r="AP460" s="1"/>
      <c r="AU460" s="1"/>
      <c r="AZ460" s="1"/>
    </row>
    <row r="461" spans="2:52" x14ac:dyDescent="0.2">
      <c r="B461" s="8"/>
      <c r="C461" s="1"/>
      <c r="D461" s="1"/>
      <c r="E461" s="8"/>
      <c r="F461" s="1"/>
      <c r="G461" s="1"/>
      <c r="H461" s="1"/>
      <c r="J461" s="1"/>
      <c r="O461" s="1"/>
      <c r="S461" s="1"/>
      <c r="X461" s="1"/>
      <c r="AK461" s="1"/>
      <c r="AP461" s="1"/>
      <c r="AU461" s="1"/>
      <c r="AZ461" s="1"/>
    </row>
    <row r="462" spans="2:52" x14ac:dyDescent="0.2">
      <c r="B462" s="8"/>
      <c r="C462" s="1"/>
      <c r="D462" s="1"/>
      <c r="E462" s="8"/>
      <c r="F462" s="1"/>
      <c r="G462" s="1"/>
      <c r="H462" s="1"/>
      <c r="J462" s="1"/>
      <c r="O462" s="1"/>
      <c r="S462" s="1"/>
      <c r="X462" s="1"/>
      <c r="AK462" s="1"/>
      <c r="AP462" s="1"/>
      <c r="AU462" s="1"/>
      <c r="AZ462" s="1"/>
    </row>
    <row r="463" spans="2:52" x14ac:dyDescent="0.2">
      <c r="B463" s="8"/>
      <c r="C463" s="1"/>
      <c r="D463" s="1"/>
      <c r="E463" s="8"/>
      <c r="F463" s="1"/>
      <c r="G463" s="1"/>
      <c r="H463" s="1"/>
      <c r="J463" s="1"/>
      <c r="O463" s="1"/>
      <c r="S463" s="1"/>
      <c r="X463" s="1"/>
      <c r="AK463" s="1"/>
      <c r="AP463" s="1"/>
      <c r="AU463" s="1"/>
      <c r="AZ463" s="1"/>
    </row>
    <row r="464" spans="2:52" x14ac:dyDescent="0.2">
      <c r="B464" s="8"/>
      <c r="C464" s="1"/>
      <c r="D464" s="1"/>
      <c r="E464" s="8"/>
      <c r="F464" s="1"/>
      <c r="G464" s="1"/>
      <c r="H464" s="1"/>
      <c r="J464" s="1"/>
      <c r="O464" s="1"/>
      <c r="S464" s="1"/>
      <c r="X464" s="1"/>
      <c r="AK464" s="1"/>
      <c r="AP464" s="1"/>
      <c r="AU464" s="1"/>
      <c r="AZ464" s="1"/>
    </row>
    <row r="465" spans="2:52" x14ac:dyDescent="0.2">
      <c r="B465" s="8"/>
      <c r="C465" s="1"/>
      <c r="D465" s="1"/>
      <c r="E465" s="8"/>
      <c r="F465" s="1"/>
      <c r="G465" s="1"/>
      <c r="H465" s="1"/>
      <c r="J465" s="1"/>
      <c r="O465" s="1"/>
      <c r="S465" s="1"/>
      <c r="X465" s="1"/>
      <c r="AK465" s="1"/>
      <c r="AP465" s="1"/>
      <c r="AU465" s="1"/>
      <c r="AZ465" s="1"/>
    </row>
    <row r="466" spans="2:52" x14ac:dyDescent="0.2">
      <c r="B466" s="8"/>
      <c r="C466" s="1"/>
      <c r="D466" s="1"/>
      <c r="E466" s="8"/>
      <c r="F466" s="1"/>
      <c r="G466" s="1"/>
      <c r="H466" s="1"/>
      <c r="J466" s="1"/>
      <c r="O466" s="1"/>
      <c r="S466" s="1"/>
      <c r="X466" s="1"/>
      <c r="AK466" s="1"/>
      <c r="AP466" s="1"/>
      <c r="AU466" s="1"/>
      <c r="AZ466" s="1"/>
    </row>
    <row r="467" spans="2:52" x14ac:dyDescent="0.2">
      <c r="B467" s="8"/>
      <c r="C467" s="1"/>
      <c r="D467" s="1"/>
      <c r="E467" s="8"/>
      <c r="F467" s="1"/>
      <c r="G467" s="1"/>
      <c r="H467" s="1"/>
      <c r="J467" s="1"/>
      <c r="O467" s="1"/>
      <c r="S467" s="1"/>
      <c r="X467" s="1"/>
      <c r="AK467" s="1"/>
      <c r="AP467" s="1"/>
      <c r="AU467" s="1"/>
      <c r="AZ467" s="1"/>
    </row>
    <row r="468" spans="2:52" x14ac:dyDescent="0.2">
      <c r="B468" s="8"/>
      <c r="C468" s="1"/>
      <c r="D468" s="1"/>
      <c r="E468" s="8"/>
      <c r="F468" s="1"/>
      <c r="G468" s="1"/>
      <c r="H468" s="1"/>
      <c r="J468" s="1"/>
      <c r="O468" s="1"/>
      <c r="S468" s="1"/>
      <c r="X468" s="1"/>
      <c r="AK468" s="1"/>
      <c r="AP468" s="1"/>
      <c r="AU468" s="1"/>
      <c r="AZ468" s="1"/>
    </row>
    <row r="469" spans="2:52" x14ac:dyDescent="0.2">
      <c r="B469" s="8"/>
      <c r="C469" s="1"/>
      <c r="D469" s="1"/>
      <c r="E469" s="8"/>
      <c r="F469" s="1"/>
      <c r="G469" s="1"/>
      <c r="H469" s="1"/>
      <c r="J469" s="1"/>
      <c r="O469" s="1"/>
      <c r="S469" s="1"/>
      <c r="X469" s="1"/>
      <c r="AK469" s="1"/>
      <c r="AP469" s="1"/>
      <c r="AU469" s="1"/>
      <c r="AZ469" s="1"/>
    </row>
    <row r="470" spans="2:52" x14ac:dyDescent="0.2">
      <c r="B470" s="8"/>
      <c r="C470" s="1"/>
      <c r="D470" s="1"/>
      <c r="E470" s="8"/>
      <c r="F470" s="1"/>
      <c r="G470" s="1"/>
      <c r="H470" s="1"/>
      <c r="J470" s="1"/>
      <c r="O470" s="1"/>
      <c r="S470" s="1"/>
      <c r="X470" s="1"/>
      <c r="AK470" s="1"/>
      <c r="AP470" s="1"/>
      <c r="AU470" s="1"/>
      <c r="AZ470" s="1"/>
    </row>
    <row r="471" spans="2:52" x14ac:dyDescent="0.2">
      <c r="B471" s="8"/>
      <c r="C471" s="1"/>
      <c r="D471" s="1"/>
      <c r="E471" s="8"/>
      <c r="F471" s="1"/>
      <c r="G471" s="1"/>
      <c r="H471" s="1"/>
      <c r="J471" s="1"/>
      <c r="O471" s="1"/>
      <c r="S471" s="1"/>
      <c r="X471" s="1"/>
      <c r="AK471" s="1"/>
      <c r="AP471" s="1"/>
      <c r="AU471" s="1"/>
      <c r="AZ471" s="1"/>
    </row>
    <row r="472" spans="2:52" x14ac:dyDescent="0.2">
      <c r="B472" s="8"/>
      <c r="C472" s="1"/>
      <c r="D472" s="1"/>
      <c r="E472" s="8"/>
      <c r="F472" s="1"/>
      <c r="G472" s="1"/>
      <c r="H472" s="1"/>
      <c r="J472" s="1"/>
      <c r="O472" s="1"/>
      <c r="S472" s="1"/>
      <c r="X472" s="1"/>
      <c r="AK472" s="1"/>
      <c r="AP472" s="1"/>
      <c r="AU472" s="1"/>
      <c r="AZ472" s="1"/>
    </row>
    <row r="473" spans="2:52" x14ac:dyDescent="0.2">
      <c r="B473" s="8"/>
      <c r="C473" s="1"/>
      <c r="D473" s="1"/>
      <c r="E473" s="8"/>
      <c r="F473" s="1"/>
      <c r="G473" s="1"/>
      <c r="H473" s="1"/>
      <c r="J473" s="1"/>
      <c r="O473" s="1"/>
      <c r="S473" s="1"/>
      <c r="X473" s="1"/>
      <c r="AK473" s="1"/>
      <c r="AP473" s="1"/>
      <c r="AU473" s="1"/>
      <c r="AZ473" s="1"/>
    </row>
    <row r="474" spans="2:52" x14ac:dyDescent="0.2">
      <c r="B474" s="8"/>
      <c r="C474" s="1"/>
      <c r="D474" s="1"/>
      <c r="E474" s="8"/>
      <c r="F474" s="1"/>
      <c r="G474" s="1"/>
      <c r="H474" s="1"/>
      <c r="J474" s="1"/>
      <c r="O474" s="1"/>
      <c r="S474" s="1"/>
      <c r="X474" s="1"/>
      <c r="AK474" s="1"/>
      <c r="AP474" s="1"/>
      <c r="AU474" s="1"/>
      <c r="AZ474" s="1"/>
    </row>
    <row r="475" spans="2:52" x14ac:dyDescent="0.2">
      <c r="B475" s="8"/>
      <c r="C475" s="1"/>
      <c r="D475" s="1"/>
      <c r="E475" s="8"/>
      <c r="F475" s="1"/>
      <c r="G475" s="1"/>
      <c r="H475" s="1"/>
      <c r="J475" s="1"/>
      <c r="O475" s="1"/>
      <c r="S475" s="1"/>
      <c r="X475" s="1"/>
      <c r="AK475" s="1"/>
      <c r="AP475" s="1"/>
      <c r="AU475" s="1"/>
      <c r="AZ475" s="1"/>
    </row>
    <row r="476" spans="2:52" x14ac:dyDescent="0.2">
      <c r="B476" s="8"/>
      <c r="C476" s="1"/>
      <c r="D476" s="1"/>
      <c r="E476" s="8"/>
      <c r="F476" s="1"/>
      <c r="G476" s="1"/>
      <c r="H476" s="1"/>
      <c r="J476" s="1"/>
      <c r="O476" s="1"/>
      <c r="S476" s="1"/>
      <c r="X476" s="1"/>
      <c r="AK476" s="1"/>
      <c r="AP476" s="1"/>
      <c r="AU476" s="1"/>
      <c r="AZ476" s="1"/>
    </row>
    <row r="477" spans="2:52" x14ac:dyDescent="0.2">
      <c r="B477" s="8"/>
      <c r="C477" s="1"/>
      <c r="D477" s="1"/>
      <c r="E477" s="8"/>
      <c r="F477" s="1"/>
      <c r="G477" s="1"/>
      <c r="H477" s="1"/>
      <c r="J477" s="1"/>
      <c r="O477" s="1"/>
      <c r="S477" s="1"/>
      <c r="X477" s="1"/>
      <c r="AK477" s="1"/>
      <c r="AP477" s="1"/>
      <c r="AU477" s="1"/>
      <c r="AZ477" s="1"/>
    </row>
    <row r="478" spans="2:52" x14ac:dyDescent="0.2">
      <c r="B478" s="8"/>
      <c r="C478" s="1"/>
      <c r="D478" s="1"/>
      <c r="E478" s="8"/>
      <c r="F478" s="1"/>
      <c r="G478" s="1"/>
      <c r="H478" s="1"/>
      <c r="J478" s="1"/>
      <c r="O478" s="1"/>
      <c r="S478" s="1"/>
      <c r="X478" s="1"/>
      <c r="AK478" s="1"/>
      <c r="AP478" s="1"/>
      <c r="AU478" s="1"/>
      <c r="AZ478" s="1"/>
    </row>
    <row r="479" spans="2:52" x14ac:dyDescent="0.2">
      <c r="B479" s="8"/>
      <c r="C479" s="1"/>
      <c r="D479" s="1"/>
      <c r="E479" s="8"/>
      <c r="F479" s="1"/>
      <c r="G479" s="1"/>
      <c r="H479" s="1"/>
      <c r="J479" s="1"/>
      <c r="O479" s="1"/>
      <c r="S479" s="1"/>
      <c r="X479" s="1"/>
      <c r="AK479" s="1"/>
      <c r="AP479" s="1"/>
      <c r="AU479" s="1"/>
      <c r="AZ479" s="1"/>
    </row>
    <row r="480" spans="2:52" x14ac:dyDescent="0.2">
      <c r="B480" s="8"/>
      <c r="C480" s="1"/>
      <c r="D480" s="1"/>
      <c r="E480" s="8"/>
      <c r="F480" s="1"/>
      <c r="G480" s="1"/>
      <c r="H480" s="1"/>
      <c r="J480" s="1"/>
      <c r="O480" s="1"/>
      <c r="S480" s="1"/>
      <c r="X480" s="1"/>
      <c r="AK480" s="1"/>
      <c r="AP480" s="1"/>
      <c r="AU480" s="1"/>
      <c r="AZ480" s="1"/>
    </row>
    <row r="481" spans="2:52" x14ac:dyDescent="0.2">
      <c r="B481" s="8"/>
      <c r="C481" s="1"/>
      <c r="D481" s="1"/>
      <c r="E481" s="8"/>
      <c r="F481" s="1"/>
      <c r="G481" s="1"/>
      <c r="H481" s="1"/>
      <c r="J481" s="1"/>
      <c r="O481" s="1"/>
      <c r="S481" s="1"/>
      <c r="X481" s="1"/>
      <c r="AK481" s="1"/>
      <c r="AP481" s="1"/>
      <c r="AU481" s="1"/>
      <c r="AZ481" s="1"/>
    </row>
    <row r="482" spans="2:52" x14ac:dyDescent="0.2">
      <c r="B482" s="8"/>
      <c r="C482" s="1"/>
      <c r="D482" s="1"/>
      <c r="E482" s="8"/>
      <c r="F482" s="1"/>
      <c r="G482" s="1"/>
      <c r="H482" s="1"/>
      <c r="J482" s="1"/>
      <c r="O482" s="1"/>
      <c r="S482" s="1"/>
      <c r="X482" s="1"/>
      <c r="AK482" s="1"/>
      <c r="AP482" s="1"/>
      <c r="AU482" s="1"/>
      <c r="AZ482" s="1"/>
    </row>
    <row r="483" spans="2:52" x14ac:dyDescent="0.2">
      <c r="B483" s="8"/>
      <c r="C483" s="1"/>
      <c r="D483" s="1"/>
      <c r="E483" s="8"/>
      <c r="F483" s="1"/>
      <c r="G483" s="1"/>
      <c r="H483" s="1"/>
      <c r="J483" s="1"/>
      <c r="O483" s="1"/>
      <c r="S483" s="1"/>
      <c r="X483" s="1"/>
      <c r="AK483" s="1"/>
      <c r="AP483" s="1"/>
      <c r="AU483" s="1"/>
      <c r="AZ483" s="1"/>
    </row>
    <row r="484" spans="2:52" x14ac:dyDescent="0.2">
      <c r="B484" s="8"/>
      <c r="C484" s="1"/>
      <c r="D484" s="1"/>
      <c r="E484" s="8"/>
      <c r="F484" s="1"/>
      <c r="G484" s="1"/>
      <c r="H484" s="1"/>
      <c r="J484" s="1"/>
      <c r="O484" s="1"/>
      <c r="S484" s="1"/>
      <c r="X484" s="1"/>
      <c r="AK484" s="1"/>
      <c r="AP484" s="1"/>
      <c r="AU484" s="1"/>
      <c r="AZ484" s="1"/>
    </row>
    <row r="485" spans="2:52" x14ac:dyDescent="0.2">
      <c r="B485" s="8"/>
      <c r="C485" s="1"/>
      <c r="D485" s="1"/>
      <c r="E485" s="8"/>
      <c r="F485" s="1"/>
      <c r="G485" s="1"/>
      <c r="H485" s="1"/>
      <c r="J485" s="1"/>
      <c r="O485" s="1"/>
      <c r="S485" s="1"/>
      <c r="X485" s="1"/>
      <c r="AK485" s="1"/>
      <c r="AP485" s="1"/>
      <c r="AU485" s="1"/>
      <c r="AZ485" s="1"/>
    </row>
    <row r="486" spans="2:52" x14ac:dyDescent="0.2">
      <c r="B486" s="8"/>
      <c r="C486" s="1"/>
      <c r="D486" s="1"/>
      <c r="E486" s="8"/>
      <c r="F486" s="1"/>
      <c r="G486" s="1"/>
      <c r="H486" s="1"/>
      <c r="J486" s="1"/>
      <c r="O486" s="1"/>
      <c r="S486" s="1"/>
      <c r="X486" s="1"/>
      <c r="AK486" s="1"/>
      <c r="AP486" s="1"/>
      <c r="AU486" s="1"/>
      <c r="AZ486" s="1"/>
    </row>
    <row r="487" spans="2:52" x14ac:dyDescent="0.2">
      <c r="B487" s="8"/>
      <c r="C487" s="1"/>
      <c r="D487" s="1"/>
      <c r="E487" s="8"/>
      <c r="F487" s="1"/>
      <c r="G487" s="1"/>
      <c r="H487" s="1"/>
      <c r="J487" s="1"/>
      <c r="O487" s="1"/>
      <c r="S487" s="1"/>
      <c r="X487" s="1"/>
      <c r="AK487" s="1"/>
      <c r="AP487" s="1"/>
      <c r="AU487" s="1"/>
      <c r="AZ487" s="1"/>
    </row>
    <row r="488" spans="2:52" x14ac:dyDescent="0.2">
      <c r="B488" s="8"/>
      <c r="C488" s="1"/>
      <c r="D488" s="1"/>
      <c r="E488" s="8"/>
      <c r="F488" s="1"/>
      <c r="G488" s="1"/>
      <c r="H488" s="1"/>
      <c r="J488" s="1"/>
      <c r="O488" s="1"/>
      <c r="S488" s="1"/>
      <c r="X488" s="1"/>
      <c r="AK488" s="1"/>
      <c r="AP488" s="1"/>
      <c r="AU488" s="1"/>
      <c r="AZ488" s="1"/>
    </row>
    <row r="489" spans="2:52" x14ac:dyDescent="0.2">
      <c r="B489" s="8"/>
      <c r="C489" s="1"/>
      <c r="D489" s="1"/>
      <c r="E489" s="8"/>
      <c r="F489" s="1"/>
      <c r="G489" s="1"/>
      <c r="H489" s="1"/>
      <c r="J489" s="1"/>
      <c r="O489" s="1"/>
      <c r="S489" s="1"/>
      <c r="X489" s="1"/>
      <c r="AK489" s="1"/>
      <c r="AP489" s="1"/>
      <c r="AU489" s="1"/>
      <c r="AZ489" s="1"/>
    </row>
    <row r="490" spans="2:52" x14ac:dyDescent="0.2">
      <c r="B490" s="8"/>
      <c r="C490" s="1"/>
      <c r="D490" s="1"/>
      <c r="E490" s="8"/>
      <c r="F490" s="1"/>
      <c r="G490" s="1"/>
      <c r="H490" s="1"/>
      <c r="J490" s="1"/>
      <c r="O490" s="1"/>
      <c r="S490" s="1"/>
      <c r="X490" s="1"/>
      <c r="AK490" s="1"/>
      <c r="AP490" s="1"/>
      <c r="AU490" s="1"/>
      <c r="AZ490" s="1"/>
    </row>
    <row r="491" spans="2:52" x14ac:dyDescent="0.2">
      <c r="B491" s="8"/>
      <c r="C491" s="1"/>
      <c r="D491" s="1"/>
      <c r="E491" s="8"/>
      <c r="F491" s="1"/>
      <c r="G491" s="1"/>
      <c r="H491" s="1"/>
      <c r="J491" s="1"/>
      <c r="O491" s="1"/>
      <c r="S491" s="1"/>
      <c r="X491" s="1"/>
      <c r="AK491" s="1"/>
      <c r="AP491" s="1"/>
      <c r="AU491" s="1"/>
      <c r="AZ491" s="1"/>
    </row>
    <row r="492" spans="2:52" x14ac:dyDescent="0.2">
      <c r="B492" s="8"/>
      <c r="C492" s="1"/>
      <c r="D492" s="1"/>
      <c r="E492" s="8"/>
      <c r="F492" s="1"/>
      <c r="G492" s="1"/>
      <c r="H492" s="1"/>
      <c r="J492" s="1"/>
      <c r="O492" s="1"/>
      <c r="S492" s="1"/>
      <c r="X492" s="1"/>
      <c r="AK492" s="1"/>
      <c r="AP492" s="1"/>
      <c r="AU492" s="1"/>
      <c r="AZ492" s="1"/>
    </row>
    <row r="493" spans="2:52" x14ac:dyDescent="0.2">
      <c r="B493" s="8"/>
      <c r="C493" s="1"/>
      <c r="D493" s="1"/>
      <c r="E493" s="8"/>
      <c r="F493" s="1"/>
      <c r="G493" s="1"/>
      <c r="H493" s="1"/>
      <c r="J493" s="1"/>
      <c r="O493" s="1"/>
      <c r="S493" s="1"/>
      <c r="X493" s="1"/>
      <c r="AK493" s="1"/>
      <c r="AP493" s="1"/>
      <c r="AU493" s="1"/>
      <c r="AZ493" s="1"/>
    </row>
    <row r="494" spans="2:52" x14ac:dyDescent="0.2">
      <c r="B494" s="8"/>
      <c r="C494" s="1"/>
      <c r="D494" s="1"/>
      <c r="E494" s="8"/>
      <c r="F494" s="1"/>
      <c r="G494" s="1"/>
      <c r="H494" s="1"/>
      <c r="J494" s="1"/>
      <c r="O494" s="1"/>
      <c r="S494" s="1"/>
      <c r="X494" s="1"/>
      <c r="AK494" s="1"/>
      <c r="AP494" s="1"/>
      <c r="AU494" s="1"/>
      <c r="AZ494" s="1"/>
    </row>
    <row r="495" spans="2:52" x14ac:dyDescent="0.2">
      <c r="B495" s="8"/>
      <c r="C495" s="1"/>
      <c r="D495" s="1"/>
      <c r="E495" s="8"/>
      <c r="F495" s="1"/>
      <c r="G495" s="1"/>
      <c r="H495" s="1"/>
      <c r="J495" s="1"/>
      <c r="O495" s="1"/>
      <c r="S495" s="1"/>
      <c r="X495" s="1"/>
      <c r="AK495" s="1"/>
      <c r="AP495" s="1"/>
      <c r="AU495" s="1"/>
      <c r="AZ495" s="1"/>
    </row>
    <row r="496" spans="2:52" x14ac:dyDescent="0.2">
      <c r="B496" s="8"/>
      <c r="C496" s="1"/>
      <c r="D496" s="1"/>
      <c r="E496" s="8"/>
      <c r="F496" s="1"/>
      <c r="G496" s="1"/>
      <c r="H496" s="1"/>
      <c r="J496" s="1"/>
      <c r="O496" s="1"/>
      <c r="S496" s="1"/>
      <c r="X496" s="1"/>
      <c r="AK496" s="1"/>
      <c r="AP496" s="1"/>
      <c r="AU496" s="1"/>
      <c r="AZ496" s="1"/>
    </row>
    <row r="497" spans="2:52" x14ac:dyDescent="0.2">
      <c r="B497" s="8"/>
      <c r="C497" s="1"/>
      <c r="D497" s="1"/>
      <c r="E497" s="8"/>
      <c r="F497" s="1"/>
      <c r="G497" s="1"/>
      <c r="H497" s="1"/>
      <c r="J497" s="1"/>
      <c r="O497" s="1"/>
      <c r="S497" s="1"/>
      <c r="X497" s="1"/>
      <c r="AK497" s="1"/>
      <c r="AP497" s="1"/>
      <c r="AU497" s="1"/>
      <c r="AZ497" s="1"/>
    </row>
    <row r="498" spans="2:52" x14ac:dyDescent="0.2">
      <c r="B498" s="8"/>
      <c r="C498" s="1"/>
      <c r="D498" s="1"/>
      <c r="E498" s="8"/>
      <c r="F498" s="1"/>
      <c r="G498" s="1"/>
      <c r="H498" s="1"/>
      <c r="J498" s="1"/>
      <c r="O498" s="1"/>
      <c r="S498" s="1"/>
      <c r="X498" s="1"/>
      <c r="AK498" s="1"/>
      <c r="AP498" s="1"/>
      <c r="AU498" s="1"/>
      <c r="AZ498" s="1"/>
    </row>
    <row r="499" spans="2:52" x14ac:dyDescent="0.2">
      <c r="B499" s="8"/>
      <c r="C499" s="1"/>
      <c r="D499" s="1"/>
      <c r="E499" s="8"/>
      <c r="F499" s="1"/>
      <c r="G499" s="1"/>
      <c r="H499" s="1"/>
      <c r="J499" s="1"/>
      <c r="O499" s="1"/>
      <c r="S499" s="1"/>
      <c r="X499" s="1"/>
      <c r="AK499" s="1"/>
      <c r="AP499" s="1"/>
      <c r="AU499" s="1"/>
      <c r="AZ499" s="1"/>
    </row>
    <row r="500" spans="2:52" x14ac:dyDescent="0.2">
      <c r="B500" s="8"/>
      <c r="C500" s="1"/>
      <c r="D500" s="1"/>
      <c r="E500" s="8"/>
      <c r="F500" s="1"/>
      <c r="G500" s="1"/>
      <c r="H500" s="1"/>
      <c r="J500" s="1"/>
      <c r="O500" s="1"/>
      <c r="S500" s="1"/>
      <c r="X500" s="1"/>
      <c r="AK500" s="1"/>
      <c r="AP500" s="1"/>
      <c r="AU500" s="1"/>
      <c r="AZ500" s="1"/>
    </row>
    <row r="501" spans="2:52" x14ac:dyDescent="0.2">
      <c r="B501" s="8"/>
      <c r="C501" s="1"/>
      <c r="D501" s="1"/>
      <c r="E501" s="8"/>
      <c r="F501" s="1"/>
      <c r="G501" s="1"/>
      <c r="H501" s="1"/>
      <c r="J501" s="1"/>
      <c r="O501" s="1"/>
      <c r="S501" s="1"/>
      <c r="X501" s="1"/>
      <c r="AK501" s="1"/>
      <c r="AP501" s="1"/>
      <c r="AU501" s="1"/>
      <c r="AZ501" s="1"/>
    </row>
    <row r="502" spans="2:52" x14ac:dyDescent="0.2">
      <c r="B502" s="8"/>
      <c r="C502" s="1"/>
      <c r="D502" s="1"/>
      <c r="E502" s="8"/>
      <c r="F502" s="1"/>
      <c r="G502" s="1"/>
      <c r="H502" s="1"/>
      <c r="J502" s="1"/>
      <c r="O502" s="1"/>
      <c r="S502" s="1"/>
      <c r="X502" s="1"/>
      <c r="AK502" s="1"/>
      <c r="AP502" s="1"/>
      <c r="AU502" s="1"/>
      <c r="AZ502" s="1"/>
    </row>
    <row r="503" spans="2:52" x14ac:dyDescent="0.2">
      <c r="B503" s="8"/>
      <c r="C503" s="1"/>
      <c r="D503" s="1"/>
      <c r="E503" s="8"/>
      <c r="F503" s="1"/>
      <c r="G503" s="1"/>
      <c r="H503" s="1"/>
      <c r="J503" s="1"/>
      <c r="O503" s="1"/>
      <c r="S503" s="1"/>
      <c r="X503" s="1"/>
      <c r="AK503" s="1"/>
      <c r="AP503" s="1"/>
      <c r="AU503" s="1"/>
      <c r="AZ503" s="1"/>
    </row>
    <row r="504" spans="2:52" x14ac:dyDescent="0.2">
      <c r="B504" s="8"/>
      <c r="C504" s="1"/>
      <c r="D504" s="1"/>
      <c r="E504" s="8"/>
      <c r="F504" s="1"/>
      <c r="G504" s="1"/>
      <c r="H504" s="1"/>
      <c r="J504" s="1"/>
      <c r="O504" s="1"/>
      <c r="S504" s="1"/>
      <c r="X504" s="1"/>
      <c r="AK504" s="1"/>
      <c r="AP504" s="1"/>
      <c r="AU504" s="1"/>
      <c r="AZ504" s="1"/>
    </row>
    <row r="505" spans="2:52" x14ac:dyDescent="0.2">
      <c r="B505" s="8"/>
      <c r="C505" s="1"/>
      <c r="D505" s="1"/>
      <c r="E505" s="8"/>
      <c r="F505" s="1"/>
      <c r="G505" s="1"/>
      <c r="H505" s="1"/>
      <c r="J505" s="1"/>
      <c r="O505" s="1"/>
      <c r="S505" s="1"/>
      <c r="X505" s="1"/>
      <c r="AK505" s="1"/>
      <c r="AP505" s="1"/>
      <c r="AU505" s="1"/>
      <c r="AZ505" s="1"/>
    </row>
    <row r="506" spans="2:52" x14ac:dyDescent="0.2">
      <c r="B506" s="8"/>
      <c r="C506" s="1"/>
      <c r="D506" s="1"/>
      <c r="E506" s="8"/>
      <c r="F506" s="1"/>
      <c r="G506" s="1"/>
      <c r="H506" s="1"/>
      <c r="J506" s="1"/>
      <c r="O506" s="1"/>
      <c r="S506" s="1"/>
      <c r="X506" s="1"/>
      <c r="AK506" s="1"/>
      <c r="AP506" s="1"/>
      <c r="AU506" s="1"/>
      <c r="AZ506" s="1"/>
    </row>
    <row r="507" spans="2:52" x14ac:dyDescent="0.2">
      <c r="B507" s="8"/>
      <c r="C507" s="1"/>
      <c r="D507" s="1"/>
      <c r="E507" s="8"/>
      <c r="F507" s="1"/>
      <c r="G507" s="1"/>
      <c r="H507" s="1"/>
      <c r="J507" s="1"/>
      <c r="O507" s="1"/>
      <c r="S507" s="1"/>
      <c r="X507" s="1"/>
      <c r="AK507" s="1"/>
      <c r="AP507" s="1"/>
      <c r="AU507" s="1"/>
      <c r="AZ507" s="1"/>
    </row>
    <row r="508" spans="2:52" x14ac:dyDescent="0.2">
      <c r="B508" s="8"/>
      <c r="C508" s="1"/>
      <c r="D508" s="1"/>
      <c r="E508" s="8"/>
      <c r="F508" s="1"/>
      <c r="G508" s="1"/>
      <c r="H508" s="1"/>
      <c r="J508" s="1"/>
      <c r="O508" s="1"/>
      <c r="S508" s="1"/>
      <c r="X508" s="1"/>
      <c r="AK508" s="1"/>
      <c r="AP508" s="1"/>
      <c r="AU508" s="1"/>
      <c r="AZ508" s="1"/>
    </row>
    <row r="509" spans="2:52" x14ac:dyDescent="0.2">
      <c r="B509" s="8"/>
      <c r="C509" s="1"/>
      <c r="D509" s="1"/>
      <c r="E509" s="8"/>
      <c r="F509" s="1"/>
      <c r="G509" s="1"/>
      <c r="H509" s="1"/>
      <c r="J509" s="1"/>
      <c r="O509" s="1"/>
      <c r="S509" s="1"/>
      <c r="X509" s="1"/>
      <c r="AK509" s="1"/>
      <c r="AP509" s="1"/>
      <c r="AU509" s="1"/>
      <c r="AZ509" s="1"/>
    </row>
    <row r="510" spans="2:52" x14ac:dyDescent="0.2">
      <c r="B510" s="8"/>
      <c r="C510" s="1"/>
      <c r="D510" s="1"/>
      <c r="E510" s="8"/>
      <c r="F510" s="1"/>
      <c r="G510" s="1"/>
      <c r="H510" s="1"/>
      <c r="J510" s="1"/>
      <c r="O510" s="1"/>
      <c r="S510" s="1"/>
      <c r="X510" s="1"/>
      <c r="AK510" s="1"/>
      <c r="AP510" s="1"/>
      <c r="AU510" s="1"/>
      <c r="AZ510" s="1"/>
    </row>
    <row r="511" spans="2:52" x14ac:dyDescent="0.2">
      <c r="B511" s="8"/>
      <c r="C511" s="1"/>
      <c r="D511" s="1"/>
      <c r="E511" s="8"/>
      <c r="F511" s="1"/>
      <c r="G511" s="1"/>
      <c r="H511" s="1"/>
      <c r="J511" s="1"/>
      <c r="O511" s="1"/>
      <c r="S511" s="1"/>
      <c r="X511" s="1"/>
      <c r="AK511" s="1"/>
      <c r="AP511" s="1"/>
      <c r="AU511" s="1"/>
      <c r="AZ511" s="1"/>
    </row>
    <row r="512" spans="2:52" x14ac:dyDescent="0.2">
      <c r="B512" s="8"/>
      <c r="C512" s="1"/>
      <c r="D512" s="1"/>
      <c r="E512" s="8"/>
      <c r="F512" s="1"/>
      <c r="G512" s="1"/>
      <c r="H512" s="1"/>
      <c r="J512" s="1"/>
      <c r="O512" s="1"/>
      <c r="S512" s="1"/>
      <c r="X512" s="1"/>
      <c r="AK512" s="1"/>
      <c r="AP512" s="1"/>
      <c r="AU512" s="1"/>
      <c r="AZ512" s="1"/>
    </row>
    <row r="513" spans="2:52" x14ac:dyDescent="0.2">
      <c r="B513" s="8"/>
      <c r="C513" s="1"/>
      <c r="D513" s="1"/>
      <c r="E513" s="8"/>
      <c r="F513" s="1"/>
      <c r="G513" s="1"/>
      <c r="H513" s="1"/>
      <c r="J513" s="1"/>
      <c r="O513" s="1"/>
      <c r="S513" s="1"/>
      <c r="X513" s="1"/>
      <c r="AK513" s="1"/>
      <c r="AP513" s="1"/>
      <c r="AU513" s="1"/>
      <c r="AZ513" s="1"/>
    </row>
    <row r="514" spans="2:52" x14ac:dyDescent="0.2">
      <c r="B514" s="8"/>
      <c r="C514" s="1"/>
      <c r="D514" s="1"/>
      <c r="E514" s="8"/>
      <c r="F514" s="1"/>
      <c r="G514" s="1"/>
      <c r="H514" s="1"/>
      <c r="J514" s="1"/>
      <c r="O514" s="1"/>
      <c r="S514" s="1"/>
      <c r="X514" s="1"/>
      <c r="AK514" s="1"/>
      <c r="AP514" s="1"/>
      <c r="AU514" s="1"/>
      <c r="AZ514" s="1"/>
    </row>
    <row r="515" spans="2:52" x14ac:dyDescent="0.2">
      <c r="B515" s="8"/>
      <c r="C515" s="1"/>
      <c r="D515" s="1"/>
      <c r="E515" s="8"/>
      <c r="F515" s="1"/>
      <c r="G515" s="1"/>
      <c r="H515" s="1"/>
      <c r="J515" s="1"/>
      <c r="O515" s="1"/>
      <c r="S515" s="1"/>
      <c r="X515" s="1"/>
      <c r="AK515" s="1"/>
      <c r="AP515" s="1"/>
      <c r="AU515" s="1"/>
      <c r="AZ515" s="1"/>
    </row>
    <row r="516" spans="2:52" x14ac:dyDescent="0.2">
      <c r="B516" s="8"/>
      <c r="C516" s="1"/>
      <c r="D516" s="1"/>
      <c r="E516" s="8"/>
      <c r="F516" s="1"/>
      <c r="G516" s="1"/>
      <c r="H516" s="1"/>
      <c r="J516" s="1"/>
      <c r="O516" s="1"/>
      <c r="S516" s="1"/>
      <c r="X516" s="1"/>
      <c r="AK516" s="1"/>
      <c r="AP516" s="1"/>
      <c r="AU516" s="1"/>
      <c r="AZ516" s="1"/>
    </row>
    <row r="517" spans="2:52" x14ac:dyDescent="0.2">
      <c r="B517" s="8"/>
      <c r="C517" s="1"/>
      <c r="D517" s="1"/>
      <c r="E517" s="8"/>
      <c r="F517" s="1"/>
      <c r="G517" s="1"/>
      <c r="H517" s="1"/>
      <c r="J517" s="1"/>
      <c r="O517" s="1"/>
      <c r="S517" s="1"/>
      <c r="X517" s="1"/>
      <c r="AK517" s="1"/>
      <c r="AP517" s="1"/>
      <c r="AU517" s="1"/>
      <c r="AZ517" s="1"/>
    </row>
    <row r="518" spans="2:52" x14ac:dyDescent="0.2">
      <c r="B518" s="8"/>
      <c r="C518" s="1"/>
      <c r="D518" s="1"/>
      <c r="E518" s="8"/>
      <c r="F518" s="1"/>
      <c r="G518" s="1"/>
      <c r="H518" s="1"/>
      <c r="J518" s="1"/>
      <c r="O518" s="1"/>
      <c r="S518" s="1"/>
      <c r="X518" s="1"/>
      <c r="AK518" s="1"/>
      <c r="AP518" s="1"/>
      <c r="AU518" s="1"/>
      <c r="AZ518" s="1"/>
    </row>
    <row r="519" spans="2:52" x14ac:dyDescent="0.2">
      <c r="B519" s="8"/>
      <c r="C519" s="1"/>
      <c r="D519" s="1"/>
      <c r="E519" s="8"/>
      <c r="F519" s="1"/>
      <c r="G519" s="1"/>
      <c r="H519" s="1"/>
      <c r="J519" s="1"/>
      <c r="O519" s="1"/>
      <c r="S519" s="1"/>
      <c r="X519" s="1"/>
      <c r="AK519" s="1"/>
      <c r="AP519" s="1"/>
      <c r="AU519" s="1"/>
      <c r="AZ519" s="1"/>
    </row>
    <row r="520" spans="2:52" x14ac:dyDescent="0.2">
      <c r="B520" s="8"/>
      <c r="C520" s="1"/>
      <c r="D520" s="1"/>
      <c r="E520" s="8"/>
      <c r="F520" s="1"/>
      <c r="G520" s="1"/>
      <c r="H520" s="1"/>
      <c r="J520" s="1"/>
      <c r="O520" s="1"/>
      <c r="S520" s="1"/>
      <c r="X520" s="1"/>
      <c r="AK520" s="1"/>
      <c r="AP520" s="1"/>
      <c r="AU520" s="1"/>
      <c r="AZ520" s="1"/>
    </row>
    <row r="521" spans="2:52" x14ac:dyDescent="0.2">
      <c r="B521" s="8"/>
      <c r="C521" s="1"/>
      <c r="D521" s="1"/>
      <c r="E521" s="8"/>
      <c r="F521" s="1"/>
      <c r="G521" s="1"/>
      <c r="H521" s="1"/>
      <c r="J521" s="1"/>
      <c r="O521" s="1"/>
      <c r="S521" s="1"/>
      <c r="X521" s="1"/>
      <c r="AK521" s="1"/>
      <c r="AP521" s="1"/>
      <c r="AU521" s="1"/>
      <c r="AZ521" s="1"/>
    </row>
    <row r="522" spans="2:52" x14ac:dyDescent="0.2">
      <c r="B522" s="8"/>
      <c r="C522" s="1"/>
      <c r="D522" s="1"/>
      <c r="E522" s="8"/>
      <c r="F522" s="1"/>
      <c r="G522" s="1"/>
      <c r="H522" s="1"/>
      <c r="J522" s="1"/>
      <c r="O522" s="1"/>
      <c r="S522" s="1"/>
      <c r="X522" s="1"/>
      <c r="AK522" s="1"/>
      <c r="AP522" s="1"/>
      <c r="AU522" s="1"/>
      <c r="AZ522" s="1"/>
    </row>
    <row r="523" spans="2:52" x14ac:dyDescent="0.2">
      <c r="B523" s="8"/>
      <c r="C523" s="1"/>
      <c r="D523" s="1"/>
      <c r="E523" s="8"/>
      <c r="F523" s="1"/>
      <c r="G523" s="1"/>
      <c r="H523" s="1"/>
      <c r="J523" s="1"/>
      <c r="O523" s="1"/>
      <c r="S523" s="1"/>
      <c r="X523" s="1"/>
      <c r="AK523" s="1"/>
      <c r="AP523" s="1"/>
      <c r="AU523" s="1"/>
      <c r="AZ523" s="1"/>
    </row>
    <row r="524" spans="2:52" x14ac:dyDescent="0.2">
      <c r="B524" s="8"/>
      <c r="C524" s="1"/>
      <c r="D524" s="1"/>
      <c r="E524" s="8"/>
      <c r="F524" s="1"/>
      <c r="G524" s="1"/>
      <c r="H524" s="1"/>
      <c r="J524" s="1"/>
      <c r="O524" s="1"/>
      <c r="S524" s="1"/>
      <c r="X524" s="1"/>
      <c r="AK524" s="1"/>
      <c r="AP524" s="1"/>
      <c r="AU524" s="1"/>
      <c r="AZ524" s="1"/>
    </row>
    <row r="525" spans="2:52" x14ac:dyDescent="0.2">
      <c r="B525" s="8"/>
      <c r="C525" s="1"/>
      <c r="D525" s="1"/>
      <c r="E525" s="8"/>
      <c r="F525" s="1"/>
      <c r="G525" s="1"/>
      <c r="H525" s="1"/>
      <c r="J525" s="1"/>
      <c r="O525" s="1"/>
      <c r="S525" s="1"/>
      <c r="X525" s="1"/>
      <c r="AK525" s="1"/>
      <c r="AP525" s="1"/>
      <c r="AU525" s="1"/>
      <c r="AZ525" s="1"/>
    </row>
    <row r="526" spans="2:52" x14ac:dyDescent="0.2">
      <c r="B526" s="8"/>
      <c r="C526" s="1"/>
      <c r="D526" s="1"/>
      <c r="E526" s="8"/>
      <c r="F526" s="1"/>
      <c r="G526" s="1"/>
      <c r="H526" s="1"/>
      <c r="J526" s="1"/>
      <c r="O526" s="1"/>
      <c r="S526" s="1"/>
      <c r="X526" s="1"/>
      <c r="AK526" s="1"/>
      <c r="AP526" s="1"/>
      <c r="AU526" s="1"/>
      <c r="AZ526" s="1"/>
    </row>
    <row r="527" spans="2:52" x14ac:dyDescent="0.2">
      <c r="B527" s="8"/>
      <c r="C527" s="1"/>
      <c r="D527" s="1"/>
      <c r="E527" s="8"/>
      <c r="F527" s="1"/>
      <c r="G527" s="1"/>
      <c r="H527" s="1"/>
      <c r="J527" s="1"/>
      <c r="O527" s="1"/>
      <c r="S527" s="1"/>
      <c r="X527" s="1"/>
      <c r="AK527" s="1"/>
      <c r="AP527" s="1"/>
      <c r="AU527" s="1"/>
      <c r="AZ527" s="1"/>
    </row>
    <row r="528" spans="2:52" x14ac:dyDescent="0.2">
      <c r="B528" s="8"/>
      <c r="C528" s="1"/>
      <c r="D528" s="1"/>
      <c r="E528" s="8"/>
      <c r="F528" s="1"/>
      <c r="G528" s="1"/>
      <c r="H528" s="1"/>
      <c r="J528" s="1"/>
      <c r="O528" s="1"/>
      <c r="S528" s="1"/>
      <c r="X528" s="1"/>
      <c r="AK528" s="1"/>
      <c r="AP528" s="1"/>
      <c r="AU528" s="1"/>
      <c r="AZ528" s="1"/>
    </row>
    <row r="529" spans="2:52" x14ac:dyDescent="0.2">
      <c r="B529" s="8"/>
      <c r="C529" s="1"/>
      <c r="D529" s="1"/>
      <c r="E529" s="8"/>
      <c r="F529" s="1"/>
      <c r="G529" s="1"/>
      <c r="H529" s="1"/>
      <c r="J529" s="1"/>
      <c r="O529" s="1"/>
      <c r="S529" s="1"/>
      <c r="X529" s="1"/>
      <c r="AK529" s="1"/>
      <c r="AP529" s="1"/>
      <c r="AU529" s="1"/>
      <c r="AZ529" s="1"/>
    </row>
    <row r="530" spans="2:52" x14ac:dyDescent="0.2">
      <c r="B530" s="8"/>
      <c r="C530" s="1"/>
      <c r="D530" s="1"/>
      <c r="E530" s="8"/>
      <c r="F530" s="1"/>
      <c r="G530" s="1"/>
      <c r="H530" s="1"/>
      <c r="J530" s="1"/>
      <c r="O530" s="1"/>
      <c r="S530" s="1"/>
      <c r="X530" s="1"/>
      <c r="AK530" s="1"/>
      <c r="AP530" s="1"/>
      <c r="AU530" s="1"/>
      <c r="AZ530" s="1"/>
    </row>
    <row r="531" spans="2:52" x14ac:dyDescent="0.2">
      <c r="B531" s="8"/>
      <c r="C531" s="1"/>
      <c r="D531" s="1"/>
      <c r="E531" s="8"/>
      <c r="F531" s="1"/>
      <c r="G531" s="1"/>
      <c r="H531" s="1"/>
      <c r="J531" s="1"/>
      <c r="O531" s="1"/>
      <c r="S531" s="1"/>
      <c r="X531" s="1"/>
      <c r="AK531" s="1"/>
      <c r="AP531" s="1"/>
      <c r="AU531" s="1"/>
      <c r="AZ531" s="1"/>
    </row>
    <row r="532" spans="2:52" x14ac:dyDescent="0.2">
      <c r="B532" s="8"/>
      <c r="C532" s="1"/>
      <c r="D532" s="1"/>
      <c r="E532" s="8"/>
      <c r="F532" s="1"/>
      <c r="G532" s="1"/>
      <c r="H532" s="1"/>
      <c r="J532" s="1"/>
      <c r="O532" s="1"/>
      <c r="S532" s="1"/>
      <c r="X532" s="1"/>
      <c r="AK532" s="1"/>
      <c r="AP532" s="1"/>
      <c r="AU532" s="1"/>
      <c r="AZ532" s="1"/>
    </row>
    <row r="533" spans="2:52" x14ac:dyDescent="0.2">
      <c r="B533" s="8"/>
      <c r="C533" s="1"/>
      <c r="D533" s="1"/>
      <c r="E533" s="8"/>
      <c r="F533" s="1"/>
      <c r="G533" s="1"/>
      <c r="H533" s="1"/>
      <c r="J533" s="1"/>
      <c r="O533" s="1"/>
      <c r="S533" s="1"/>
      <c r="X533" s="1"/>
      <c r="AK533" s="1"/>
      <c r="AP533" s="1"/>
      <c r="AU533" s="1"/>
      <c r="AZ533" s="1"/>
    </row>
    <row r="534" spans="2:52" x14ac:dyDescent="0.2">
      <c r="B534" s="8"/>
      <c r="C534" s="1"/>
      <c r="D534" s="1"/>
      <c r="E534" s="8"/>
      <c r="F534" s="1"/>
      <c r="G534" s="1"/>
      <c r="H534" s="1"/>
      <c r="J534" s="1"/>
      <c r="O534" s="1"/>
      <c r="S534" s="1"/>
      <c r="X534" s="1"/>
      <c r="AK534" s="1"/>
      <c r="AP534" s="1"/>
      <c r="AU534" s="1"/>
      <c r="AZ534" s="1"/>
    </row>
    <row r="535" spans="2:52" x14ac:dyDescent="0.2">
      <c r="B535" s="8"/>
      <c r="C535" s="1"/>
      <c r="D535" s="1"/>
      <c r="E535" s="8"/>
      <c r="F535" s="1"/>
      <c r="G535" s="1"/>
      <c r="H535" s="1"/>
      <c r="J535" s="1"/>
      <c r="O535" s="1"/>
      <c r="S535" s="1"/>
      <c r="X535" s="1"/>
      <c r="AK535" s="1"/>
      <c r="AP535" s="1"/>
      <c r="AU535" s="1"/>
      <c r="AZ535" s="1"/>
    </row>
    <row r="536" spans="2:52" x14ac:dyDescent="0.2">
      <c r="B536" s="8"/>
      <c r="C536" s="1"/>
      <c r="D536" s="1"/>
      <c r="E536" s="8"/>
      <c r="F536" s="1"/>
      <c r="G536" s="1"/>
      <c r="H536" s="1"/>
      <c r="J536" s="1"/>
      <c r="O536" s="1"/>
      <c r="S536" s="1"/>
      <c r="X536" s="1"/>
      <c r="AK536" s="1"/>
      <c r="AP536" s="1"/>
      <c r="AU536" s="1"/>
      <c r="AZ536" s="1"/>
    </row>
    <row r="537" spans="2:52" x14ac:dyDescent="0.2">
      <c r="B537" s="8"/>
      <c r="C537" s="1"/>
      <c r="D537" s="1"/>
      <c r="E537" s="8"/>
      <c r="F537" s="1"/>
      <c r="G537" s="1"/>
      <c r="H537" s="1"/>
      <c r="J537" s="1"/>
      <c r="O537" s="1"/>
      <c r="S537" s="1"/>
      <c r="X537" s="1"/>
      <c r="AK537" s="1"/>
      <c r="AP537" s="1"/>
      <c r="AU537" s="1"/>
      <c r="AZ537" s="1"/>
    </row>
    <row r="538" spans="2:52" x14ac:dyDescent="0.2">
      <c r="B538" s="8"/>
      <c r="C538" s="1"/>
      <c r="D538" s="1"/>
      <c r="E538" s="8"/>
      <c r="F538" s="1"/>
      <c r="G538" s="1"/>
      <c r="H538" s="1"/>
      <c r="J538" s="1"/>
      <c r="O538" s="1"/>
      <c r="S538" s="1"/>
      <c r="X538" s="1"/>
      <c r="AK538" s="1"/>
      <c r="AP538" s="1"/>
      <c r="AU538" s="1"/>
      <c r="AZ538" s="1"/>
    </row>
    <row r="539" spans="2:52" x14ac:dyDescent="0.2">
      <c r="B539" s="8"/>
      <c r="C539" s="1"/>
      <c r="D539" s="1"/>
      <c r="E539" s="8"/>
      <c r="F539" s="1"/>
      <c r="G539" s="1"/>
      <c r="H539" s="1"/>
      <c r="J539" s="1"/>
      <c r="O539" s="1"/>
      <c r="S539" s="1"/>
      <c r="X539" s="1"/>
      <c r="AK539" s="1"/>
      <c r="AP539" s="1"/>
      <c r="AU539" s="1"/>
      <c r="AZ539" s="1"/>
    </row>
    <row r="540" spans="2:52" x14ac:dyDescent="0.2">
      <c r="B540" s="8"/>
      <c r="C540" s="1"/>
      <c r="D540" s="1"/>
      <c r="E540" s="8"/>
      <c r="F540" s="1"/>
      <c r="G540" s="1"/>
      <c r="H540" s="1"/>
      <c r="J540" s="1"/>
      <c r="O540" s="1"/>
      <c r="S540" s="1"/>
      <c r="X540" s="1"/>
      <c r="AK540" s="1"/>
      <c r="AP540" s="1"/>
      <c r="AU540" s="1"/>
      <c r="AZ540" s="1"/>
    </row>
    <row r="541" spans="2:52" x14ac:dyDescent="0.2">
      <c r="B541" s="8"/>
      <c r="C541" s="1"/>
      <c r="D541" s="1"/>
      <c r="E541" s="8"/>
      <c r="F541" s="1"/>
      <c r="G541" s="1"/>
      <c r="H541" s="1"/>
      <c r="J541" s="1"/>
      <c r="O541" s="1"/>
      <c r="S541" s="1"/>
      <c r="X541" s="1"/>
      <c r="AK541" s="1"/>
      <c r="AP541" s="1"/>
      <c r="AU541" s="1"/>
      <c r="AZ541" s="1"/>
    </row>
    <row r="542" spans="2:52" x14ac:dyDescent="0.2">
      <c r="B542" s="8"/>
      <c r="C542" s="1"/>
      <c r="D542" s="1"/>
      <c r="E542" s="8"/>
      <c r="F542" s="1"/>
      <c r="G542" s="1"/>
      <c r="H542" s="1"/>
      <c r="J542" s="1"/>
      <c r="O542" s="1"/>
      <c r="S542" s="1"/>
      <c r="X542" s="1"/>
      <c r="AK542" s="1"/>
      <c r="AP542" s="1"/>
      <c r="AU542" s="1"/>
      <c r="AZ542" s="1"/>
    </row>
    <row r="543" spans="2:52" x14ac:dyDescent="0.2">
      <c r="B543" s="8"/>
      <c r="C543" s="1"/>
      <c r="D543" s="1"/>
      <c r="E543" s="8"/>
      <c r="F543" s="1"/>
      <c r="G543" s="1"/>
      <c r="H543" s="1"/>
      <c r="J543" s="1"/>
      <c r="O543" s="1"/>
      <c r="S543" s="1"/>
      <c r="X543" s="1"/>
      <c r="AK543" s="1"/>
      <c r="AP543" s="1"/>
      <c r="AU543" s="1"/>
      <c r="AZ543" s="1"/>
    </row>
    <row r="544" spans="2:52" x14ac:dyDescent="0.2">
      <c r="B544" s="8"/>
      <c r="C544" s="1"/>
      <c r="D544" s="1"/>
      <c r="E544" s="8"/>
      <c r="F544" s="1"/>
      <c r="G544" s="1"/>
      <c r="H544" s="1"/>
      <c r="J544" s="1"/>
      <c r="O544" s="1"/>
      <c r="S544" s="1"/>
      <c r="X544" s="1"/>
      <c r="AK544" s="1"/>
      <c r="AP544" s="1"/>
      <c r="AU544" s="1"/>
      <c r="AZ544" s="1"/>
    </row>
    <row r="545" spans="2:52" x14ac:dyDescent="0.2">
      <c r="B545" s="8"/>
      <c r="C545" s="1"/>
      <c r="D545" s="1"/>
      <c r="E545" s="8"/>
      <c r="F545" s="1"/>
      <c r="G545" s="1"/>
      <c r="H545" s="1"/>
      <c r="J545" s="1"/>
      <c r="O545" s="1"/>
      <c r="S545" s="1"/>
      <c r="X545" s="1"/>
      <c r="AK545" s="1"/>
      <c r="AP545" s="1"/>
      <c r="AU545" s="1"/>
      <c r="AZ545" s="1"/>
    </row>
    <row r="546" spans="2:52" x14ac:dyDescent="0.2">
      <c r="B546" s="8"/>
      <c r="C546" s="1"/>
      <c r="D546" s="1"/>
      <c r="E546" s="8"/>
      <c r="F546" s="1"/>
      <c r="G546" s="1"/>
      <c r="H546" s="1"/>
      <c r="J546" s="1"/>
      <c r="O546" s="1"/>
      <c r="S546" s="1"/>
      <c r="X546" s="1"/>
      <c r="AK546" s="1"/>
      <c r="AP546" s="1"/>
      <c r="AU546" s="1"/>
      <c r="AZ546" s="1"/>
    </row>
    <row r="547" spans="2:52" x14ac:dyDescent="0.2">
      <c r="B547" s="8"/>
      <c r="C547" s="1"/>
      <c r="D547" s="1"/>
      <c r="E547" s="8"/>
      <c r="F547" s="1"/>
      <c r="G547" s="1"/>
      <c r="H547" s="1"/>
      <c r="J547" s="1"/>
      <c r="O547" s="1"/>
      <c r="S547" s="1"/>
      <c r="X547" s="1"/>
      <c r="AK547" s="1"/>
      <c r="AP547" s="1"/>
      <c r="AU547" s="1"/>
      <c r="AZ547" s="1"/>
    </row>
    <row r="548" spans="2:52" x14ac:dyDescent="0.2">
      <c r="B548" s="8"/>
      <c r="C548" s="1"/>
      <c r="D548" s="1"/>
      <c r="E548" s="8"/>
      <c r="F548" s="1"/>
      <c r="G548" s="1"/>
      <c r="H548" s="1"/>
      <c r="J548" s="1"/>
      <c r="O548" s="1"/>
      <c r="S548" s="1"/>
      <c r="X548" s="1"/>
      <c r="AK548" s="1"/>
      <c r="AP548" s="1"/>
      <c r="AU548" s="1"/>
      <c r="AZ548" s="1"/>
    </row>
    <row r="549" spans="2:52" x14ac:dyDescent="0.2">
      <c r="B549" s="8"/>
      <c r="C549" s="1"/>
      <c r="D549" s="1"/>
      <c r="E549" s="8"/>
      <c r="F549" s="1"/>
      <c r="G549" s="1"/>
      <c r="H549" s="1"/>
      <c r="J549" s="1"/>
      <c r="O549" s="1"/>
      <c r="S549" s="1"/>
      <c r="X549" s="1"/>
      <c r="AK549" s="1"/>
      <c r="AP549" s="1"/>
      <c r="AU549" s="1"/>
      <c r="AZ549" s="1"/>
    </row>
    <row r="550" spans="2:52" x14ac:dyDescent="0.2">
      <c r="B550" s="8"/>
      <c r="C550" s="1"/>
      <c r="D550" s="1"/>
      <c r="E550" s="8"/>
      <c r="F550" s="1"/>
      <c r="G550" s="1"/>
      <c r="H550" s="1"/>
      <c r="J550" s="1"/>
      <c r="O550" s="1"/>
      <c r="S550" s="1"/>
      <c r="X550" s="1"/>
      <c r="AK550" s="1"/>
      <c r="AP550" s="1"/>
      <c r="AU550" s="1"/>
      <c r="AZ550" s="1"/>
    </row>
    <row r="551" spans="2:52" x14ac:dyDescent="0.2">
      <c r="B551" s="8"/>
      <c r="C551" s="1"/>
      <c r="D551" s="1"/>
      <c r="E551" s="8"/>
      <c r="F551" s="1"/>
      <c r="G551" s="1"/>
      <c r="H551" s="1"/>
      <c r="J551" s="1"/>
      <c r="O551" s="1"/>
      <c r="S551" s="1"/>
      <c r="X551" s="1"/>
      <c r="AK551" s="1"/>
      <c r="AP551" s="1"/>
      <c r="AU551" s="1"/>
      <c r="AZ551" s="1"/>
    </row>
    <row r="552" spans="2:52" x14ac:dyDescent="0.2">
      <c r="B552" s="8"/>
      <c r="C552" s="1"/>
      <c r="D552" s="1"/>
      <c r="E552" s="8"/>
      <c r="F552" s="1"/>
      <c r="G552" s="1"/>
      <c r="H552" s="1"/>
      <c r="J552" s="1"/>
      <c r="O552" s="1"/>
      <c r="S552" s="1"/>
      <c r="X552" s="1"/>
      <c r="AK552" s="1"/>
      <c r="AP552" s="1"/>
      <c r="AU552" s="1"/>
      <c r="AZ552" s="1"/>
    </row>
    <row r="553" spans="2:52" x14ac:dyDescent="0.2">
      <c r="B553" s="8"/>
      <c r="C553" s="1"/>
      <c r="D553" s="1"/>
      <c r="E553" s="8"/>
      <c r="F553" s="1"/>
      <c r="G553" s="1"/>
      <c r="H553" s="1"/>
      <c r="J553" s="1"/>
      <c r="O553" s="1"/>
      <c r="S553" s="1"/>
      <c r="X553" s="1"/>
      <c r="AK553" s="1"/>
      <c r="AP553" s="1"/>
      <c r="AU553" s="1"/>
      <c r="AZ553" s="1"/>
    </row>
    <row r="554" spans="2:52" x14ac:dyDescent="0.2">
      <c r="B554" s="8"/>
      <c r="C554" s="1"/>
      <c r="D554" s="1"/>
      <c r="E554" s="8"/>
      <c r="F554" s="1"/>
      <c r="G554" s="1"/>
      <c r="H554" s="1"/>
      <c r="J554" s="1"/>
      <c r="O554" s="1"/>
      <c r="S554" s="1"/>
      <c r="X554" s="1"/>
      <c r="AK554" s="1"/>
      <c r="AP554" s="1"/>
      <c r="AU554" s="1"/>
      <c r="AZ554" s="1"/>
    </row>
    <row r="555" spans="2:52" x14ac:dyDescent="0.2">
      <c r="B555" s="8"/>
      <c r="C555" s="1"/>
      <c r="D555" s="1"/>
      <c r="E555" s="8"/>
      <c r="F555" s="1"/>
      <c r="G555" s="1"/>
      <c r="H555" s="1"/>
      <c r="J555" s="1"/>
      <c r="O555" s="1"/>
      <c r="S555" s="1"/>
      <c r="X555" s="1"/>
      <c r="AK555" s="1"/>
      <c r="AP555" s="1"/>
      <c r="AU555" s="1"/>
      <c r="AZ555" s="1"/>
    </row>
    <row r="556" spans="2:52" x14ac:dyDescent="0.2">
      <c r="B556" s="8"/>
      <c r="C556" s="1"/>
      <c r="D556" s="1"/>
      <c r="E556" s="8"/>
      <c r="F556" s="1"/>
      <c r="G556" s="1"/>
      <c r="H556" s="1"/>
      <c r="J556" s="1"/>
      <c r="O556" s="1"/>
      <c r="S556" s="1"/>
      <c r="X556" s="1"/>
      <c r="AK556" s="1"/>
      <c r="AP556" s="1"/>
      <c r="AU556" s="1"/>
      <c r="AZ556" s="1"/>
    </row>
    <row r="557" spans="2:52" x14ac:dyDescent="0.2">
      <c r="B557" s="8"/>
      <c r="C557" s="1"/>
      <c r="D557" s="1"/>
      <c r="E557" s="8"/>
      <c r="F557" s="1"/>
      <c r="G557" s="1"/>
      <c r="H557" s="1"/>
      <c r="J557" s="1"/>
      <c r="O557" s="1"/>
      <c r="S557" s="1"/>
      <c r="X557" s="1"/>
      <c r="AK557" s="1"/>
      <c r="AP557" s="1"/>
      <c r="AU557" s="1"/>
      <c r="AZ557" s="1"/>
    </row>
    <row r="558" spans="2:52" x14ac:dyDescent="0.2">
      <c r="B558" s="8"/>
      <c r="C558" s="1"/>
      <c r="D558" s="1"/>
      <c r="E558" s="8"/>
      <c r="F558" s="1"/>
      <c r="G558" s="1"/>
      <c r="H558" s="1"/>
      <c r="J558" s="1"/>
      <c r="O558" s="1"/>
      <c r="S558" s="1"/>
      <c r="X558" s="1"/>
      <c r="AK558" s="1"/>
      <c r="AP558" s="1"/>
      <c r="AU558" s="1"/>
      <c r="AZ558" s="1"/>
    </row>
    <row r="559" spans="2:52" x14ac:dyDescent="0.2">
      <c r="B559" s="8"/>
      <c r="C559" s="1"/>
      <c r="D559" s="1"/>
      <c r="E559" s="8"/>
      <c r="F559" s="1"/>
      <c r="G559" s="1"/>
      <c r="H559" s="1"/>
      <c r="J559" s="1"/>
      <c r="O559" s="1"/>
      <c r="S559" s="1"/>
      <c r="X559" s="1"/>
      <c r="AK559" s="1"/>
      <c r="AP559" s="1"/>
      <c r="AU559" s="1"/>
      <c r="AZ559" s="1"/>
    </row>
    <row r="560" spans="2:52" x14ac:dyDescent="0.2">
      <c r="B560" s="8"/>
      <c r="C560" s="1"/>
      <c r="D560" s="1"/>
      <c r="E560" s="8"/>
      <c r="F560" s="1"/>
      <c r="G560" s="1"/>
      <c r="H560" s="1"/>
      <c r="J560" s="1"/>
      <c r="O560" s="1"/>
      <c r="S560" s="1"/>
      <c r="X560" s="1"/>
      <c r="AK560" s="1"/>
      <c r="AP560" s="1"/>
      <c r="AU560" s="1"/>
      <c r="AZ560" s="1"/>
    </row>
    <row r="561" spans="2:52" x14ac:dyDescent="0.2">
      <c r="B561" s="8"/>
      <c r="C561" s="1"/>
      <c r="D561" s="1"/>
      <c r="E561" s="8"/>
      <c r="F561" s="1"/>
      <c r="G561" s="1"/>
      <c r="H561" s="1"/>
      <c r="J561" s="1"/>
      <c r="O561" s="1"/>
      <c r="S561" s="1"/>
      <c r="X561" s="1"/>
      <c r="AK561" s="1"/>
      <c r="AP561" s="1"/>
      <c r="AU561" s="1"/>
      <c r="AZ561" s="1"/>
    </row>
    <row r="562" spans="2:52" x14ac:dyDescent="0.2">
      <c r="B562" s="8"/>
      <c r="C562" s="1"/>
      <c r="D562" s="1"/>
      <c r="E562" s="8"/>
      <c r="F562" s="1"/>
      <c r="G562" s="1"/>
      <c r="H562" s="1"/>
      <c r="J562" s="1"/>
      <c r="O562" s="1"/>
      <c r="S562" s="1"/>
      <c r="X562" s="1"/>
      <c r="AK562" s="1"/>
      <c r="AP562" s="1"/>
      <c r="AU562" s="1"/>
      <c r="AZ562" s="1"/>
    </row>
    <row r="563" spans="2:52" x14ac:dyDescent="0.2">
      <c r="B563" s="8"/>
      <c r="C563" s="1"/>
      <c r="D563" s="1"/>
      <c r="E563" s="8"/>
      <c r="F563" s="1"/>
      <c r="G563" s="1"/>
      <c r="H563" s="1"/>
      <c r="J563" s="1"/>
      <c r="O563" s="1"/>
      <c r="S563" s="1"/>
      <c r="X563" s="1"/>
      <c r="AK563" s="1"/>
      <c r="AP563" s="1"/>
      <c r="AU563" s="1"/>
      <c r="AZ563" s="1"/>
    </row>
    <row r="564" spans="2:52" x14ac:dyDescent="0.2">
      <c r="B564" s="8"/>
      <c r="C564" s="1"/>
      <c r="D564" s="1"/>
      <c r="E564" s="8"/>
      <c r="F564" s="1"/>
      <c r="G564" s="1"/>
      <c r="H564" s="1"/>
      <c r="J564" s="1"/>
      <c r="O564" s="1"/>
      <c r="S564" s="1"/>
      <c r="X564" s="1"/>
      <c r="AK564" s="1"/>
      <c r="AP564" s="1"/>
      <c r="AU564" s="1"/>
      <c r="AZ564" s="1"/>
    </row>
    <row r="565" spans="2:52" x14ac:dyDescent="0.2">
      <c r="B565" s="8"/>
      <c r="C565" s="1"/>
      <c r="D565" s="1"/>
      <c r="E565" s="8"/>
      <c r="F565" s="1"/>
      <c r="G565" s="1"/>
      <c r="H565" s="1"/>
      <c r="J565" s="1"/>
      <c r="O565" s="1"/>
      <c r="S565" s="1"/>
      <c r="X565" s="1"/>
      <c r="AK565" s="1"/>
      <c r="AP565" s="1"/>
      <c r="AU565" s="1"/>
      <c r="AZ565" s="1"/>
    </row>
    <row r="566" spans="2:52" x14ac:dyDescent="0.2">
      <c r="B566" s="8"/>
      <c r="C566" s="1"/>
      <c r="D566" s="1"/>
      <c r="E566" s="8"/>
      <c r="F566" s="1"/>
      <c r="G566" s="1"/>
      <c r="H566" s="1"/>
      <c r="J566" s="1"/>
      <c r="O566" s="1"/>
      <c r="S566" s="1"/>
      <c r="X566" s="1"/>
      <c r="AK566" s="1"/>
      <c r="AP566" s="1"/>
      <c r="AU566" s="1"/>
      <c r="AZ566" s="1"/>
    </row>
    <row r="567" spans="2:52" x14ac:dyDescent="0.2">
      <c r="B567" s="8"/>
      <c r="C567" s="1"/>
      <c r="D567" s="1"/>
      <c r="E567" s="8"/>
      <c r="F567" s="1"/>
      <c r="G567" s="1"/>
      <c r="H567" s="1"/>
      <c r="J567" s="1"/>
      <c r="O567" s="1"/>
      <c r="S567" s="1"/>
      <c r="X567" s="1"/>
      <c r="AK567" s="1"/>
      <c r="AP567" s="1"/>
      <c r="AU567" s="1"/>
      <c r="AZ567" s="1"/>
    </row>
    <row r="568" spans="2:52" x14ac:dyDescent="0.2">
      <c r="B568" s="8"/>
      <c r="C568" s="1"/>
      <c r="D568" s="1"/>
      <c r="E568" s="8"/>
      <c r="F568" s="1"/>
      <c r="G568" s="1"/>
      <c r="H568" s="1"/>
      <c r="J568" s="1"/>
      <c r="O568" s="1"/>
      <c r="S568" s="1"/>
      <c r="X568" s="1"/>
      <c r="AK568" s="1"/>
      <c r="AP568" s="1"/>
      <c r="AU568" s="1"/>
      <c r="AZ568" s="1"/>
    </row>
    <row r="569" spans="2:52" x14ac:dyDescent="0.2">
      <c r="B569" s="8"/>
      <c r="C569" s="1"/>
      <c r="D569" s="1"/>
      <c r="E569" s="8"/>
      <c r="F569" s="1"/>
      <c r="G569" s="1"/>
      <c r="H569" s="1"/>
      <c r="J569" s="1"/>
      <c r="O569" s="1"/>
      <c r="S569" s="1"/>
      <c r="X569" s="1"/>
      <c r="AK569" s="1"/>
      <c r="AP569" s="1"/>
      <c r="AU569" s="1"/>
      <c r="AZ569" s="1"/>
    </row>
    <row r="570" spans="2:52" x14ac:dyDescent="0.2">
      <c r="B570" s="8"/>
      <c r="C570" s="1"/>
      <c r="D570" s="1"/>
      <c r="E570" s="8"/>
      <c r="F570" s="1"/>
      <c r="G570" s="1"/>
      <c r="H570" s="1"/>
      <c r="J570" s="1"/>
      <c r="O570" s="1"/>
      <c r="S570" s="1"/>
      <c r="X570" s="1"/>
      <c r="AK570" s="1"/>
      <c r="AP570" s="1"/>
      <c r="AU570" s="1"/>
      <c r="AZ570" s="1"/>
    </row>
    <row r="571" spans="2:52" x14ac:dyDescent="0.2">
      <c r="B571" s="8"/>
      <c r="C571" s="1"/>
      <c r="D571" s="1"/>
      <c r="E571" s="8"/>
      <c r="F571" s="1"/>
      <c r="G571" s="1"/>
      <c r="H571" s="1"/>
      <c r="J571" s="1"/>
      <c r="O571" s="1"/>
      <c r="S571" s="1"/>
      <c r="X571" s="1"/>
      <c r="AK571" s="1"/>
      <c r="AP571" s="1"/>
      <c r="AU571" s="1"/>
      <c r="AZ571" s="1"/>
    </row>
    <row r="572" spans="2:52" x14ac:dyDescent="0.2">
      <c r="B572" s="8"/>
      <c r="C572" s="1"/>
      <c r="D572" s="1"/>
      <c r="E572" s="8"/>
      <c r="F572" s="1"/>
      <c r="G572" s="1"/>
      <c r="H572" s="1"/>
      <c r="J572" s="1"/>
      <c r="O572" s="1"/>
      <c r="S572" s="1"/>
      <c r="X572" s="1"/>
      <c r="AK572" s="1"/>
      <c r="AP572" s="1"/>
      <c r="AU572" s="1"/>
      <c r="AZ572" s="1"/>
    </row>
    <row r="573" spans="2:52" x14ac:dyDescent="0.2">
      <c r="B573" s="8"/>
      <c r="C573" s="1"/>
      <c r="D573" s="1"/>
      <c r="E573" s="8"/>
      <c r="F573" s="1"/>
      <c r="G573" s="1"/>
      <c r="H573" s="1"/>
      <c r="J573" s="1"/>
      <c r="O573" s="1"/>
      <c r="S573" s="1"/>
      <c r="X573" s="1"/>
      <c r="AK573" s="1"/>
      <c r="AP573" s="1"/>
      <c r="AU573" s="1"/>
      <c r="AZ573" s="1"/>
    </row>
    <row r="574" spans="2:52" x14ac:dyDescent="0.2">
      <c r="B574" s="8"/>
      <c r="C574" s="1"/>
      <c r="D574" s="1"/>
      <c r="E574" s="8"/>
      <c r="F574" s="1"/>
      <c r="G574" s="1"/>
      <c r="H574" s="1"/>
      <c r="J574" s="1"/>
      <c r="O574" s="1"/>
      <c r="S574" s="1"/>
      <c r="X574" s="1"/>
      <c r="AK574" s="1"/>
      <c r="AP574" s="1"/>
      <c r="AU574" s="1"/>
      <c r="AZ574" s="1"/>
    </row>
    <row r="575" spans="2:52" x14ac:dyDescent="0.2">
      <c r="B575" s="8"/>
      <c r="C575" s="1"/>
      <c r="D575" s="1"/>
      <c r="E575" s="8"/>
      <c r="F575" s="1"/>
      <c r="G575" s="1"/>
      <c r="H575" s="1"/>
      <c r="J575" s="1"/>
      <c r="O575" s="1"/>
      <c r="S575" s="1"/>
      <c r="X575" s="1"/>
      <c r="AK575" s="1"/>
      <c r="AP575" s="1"/>
      <c r="AU575" s="1"/>
      <c r="AZ575" s="1"/>
    </row>
    <row r="576" spans="2:52" x14ac:dyDescent="0.2">
      <c r="B576" s="8"/>
      <c r="C576" s="1"/>
      <c r="D576" s="1"/>
      <c r="E576" s="8"/>
      <c r="F576" s="1"/>
      <c r="G576" s="1"/>
      <c r="H576" s="1"/>
      <c r="J576" s="1"/>
      <c r="O576" s="1"/>
      <c r="S576" s="1"/>
      <c r="X576" s="1"/>
      <c r="AK576" s="1"/>
      <c r="AP576" s="1"/>
      <c r="AU576" s="1"/>
      <c r="AZ576" s="1"/>
    </row>
    <row r="577" spans="2:52" x14ac:dyDescent="0.2">
      <c r="B577" s="8"/>
      <c r="C577" s="1"/>
      <c r="D577" s="1"/>
      <c r="E577" s="8"/>
      <c r="F577" s="1"/>
      <c r="G577" s="1"/>
      <c r="H577" s="1"/>
      <c r="J577" s="1"/>
      <c r="O577" s="1"/>
      <c r="S577" s="1"/>
      <c r="X577" s="1"/>
      <c r="AK577" s="1"/>
      <c r="AP577" s="1"/>
      <c r="AU577" s="1"/>
      <c r="AZ577" s="1"/>
    </row>
    <row r="578" spans="2:52" x14ac:dyDescent="0.2">
      <c r="B578" s="8"/>
      <c r="C578" s="1"/>
      <c r="D578" s="1"/>
      <c r="E578" s="8"/>
      <c r="F578" s="1"/>
      <c r="G578" s="1"/>
      <c r="H578" s="1"/>
      <c r="J578" s="1"/>
      <c r="O578" s="1"/>
      <c r="S578" s="1"/>
      <c r="X578" s="1"/>
      <c r="AK578" s="1"/>
      <c r="AP578" s="1"/>
      <c r="AU578" s="1"/>
      <c r="AZ578" s="1"/>
    </row>
    <row r="579" spans="2:52" x14ac:dyDescent="0.2">
      <c r="B579" s="8"/>
      <c r="C579" s="1"/>
      <c r="D579" s="1"/>
      <c r="E579" s="8"/>
      <c r="F579" s="1"/>
      <c r="G579" s="1"/>
      <c r="H579" s="1"/>
      <c r="J579" s="1"/>
      <c r="O579" s="1"/>
      <c r="S579" s="1"/>
      <c r="X579" s="1"/>
      <c r="AK579" s="1"/>
      <c r="AP579" s="1"/>
      <c r="AU579" s="1"/>
      <c r="AZ579" s="1"/>
    </row>
    <row r="580" spans="2:52" x14ac:dyDescent="0.2">
      <c r="B580" s="8"/>
      <c r="C580" s="1"/>
      <c r="D580" s="1"/>
      <c r="E580" s="8"/>
      <c r="F580" s="1"/>
      <c r="G580" s="1"/>
      <c r="H580" s="1"/>
      <c r="J580" s="1"/>
      <c r="O580" s="1"/>
      <c r="S580" s="1"/>
      <c r="X580" s="1"/>
      <c r="AK580" s="1"/>
      <c r="AP580" s="1"/>
      <c r="AU580" s="1"/>
      <c r="AZ580" s="1"/>
    </row>
    <row r="581" spans="2:52" x14ac:dyDescent="0.2">
      <c r="B581" s="8"/>
      <c r="C581" s="1"/>
      <c r="D581" s="1"/>
      <c r="E581" s="8"/>
      <c r="F581" s="1"/>
      <c r="G581" s="1"/>
      <c r="H581" s="1"/>
      <c r="J581" s="1"/>
      <c r="O581" s="1"/>
      <c r="S581" s="1"/>
      <c r="X581" s="1"/>
      <c r="AK581" s="1"/>
      <c r="AP581" s="1"/>
      <c r="AU581" s="1"/>
      <c r="AZ581" s="1"/>
    </row>
    <row r="582" spans="2:52" x14ac:dyDescent="0.2">
      <c r="B582" s="8"/>
      <c r="C582" s="1"/>
      <c r="D582" s="1"/>
      <c r="E582" s="8"/>
      <c r="F582" s="1"/>
      <c r="G582" s="1"/>
      <c r="H582" s="1"/>
      <c r="J582" s="1"/>
      <c r="O582" s="1"/>
      <c r="S582" s="1"/>
      <c r="X582" s="1"/>
      <c r="AK582" s="1"/>
      <c r="AP582" s="1"/>
      <c r="AU582" s="1"/>
      <c r="AZ582" s="1"/>
    </row>
    <row r="583" spans="2:52" x14ac:dyDescent="0.2">
      <c r="B583" s="8"/>
      <c r="C583" s="1"/>
      <c r="D583" s="1"/>
      <c r="E583" s="8"/>
      <c r="F583" s="1"/>
      <c r="G583" s="1"/>
      <c r="H583" s="1"/>
      <c r="J583" s="1"/>
      <c r="O583" s="1"/>
      <c r="S583" s="1"/>
      <c r="X583" s="1"/>
      <c r="AK583" s="1"/>
      <c r="AP583" s="1"/>
      <c r="AU583" s="1"/>
      <c r="AZ583" s="1"/>
    </row>
    <row r="584" spans="2:52" x14ac:dyDescent="0.2">
      <c r="B584" s="8"/>
      <c r="C584" s="1"/>
      <c r="D584" s="1"/>
      <c r="E584" s="8"/>
      <c r="F584" s="1"/>
      <c r="G584" s="1"/>
      <c r="H584" s="1"/>
      <c r="J584" s="1"/>
      <c r="O584" s="1"/>
      <c r="S584" s="1"/>
      <c r="X584" s="1"/>
      <c r="AK584" s="1"/>
      <c r="AP584" s="1"/>
      <c r="AU584" s="1"/>
      <c r="AZ584" s="1"/>
    </row>
    <row r="585" spans="2:52" x14ac:dyDescent="0.2">
      <c r="B585" s="8"/>
      <c r="C585" s="1"/>
      <c r="D585" s="1"/>
      <c r="E585" s="8"/>
      <c r="F585" s="1"/>
      <c r="G585" s="1"/>
      <c r="H585" s="1"/>
      <c r="J585" s="1"/>
      <c r="O585" s="1"/>
      <c r="S585" s="1"/>
      <c r="X585" s="1"/>
      <c r="AK585" s="1"/>
      <c r="AP585" s="1"/>
      <c r="AU585" s="1"/>
      <c r="AZ585" s="1"/>
    </row>
    <row r="586" spans="2:52" x14ac:dyDescent="0.2">
      <c r="B586" s="8"/>
      <c r="C586" s="1"/>
      <c r="D586" s="1"/>
      <c r="E586" s="8"/>
      <c r="F586" s="1"/>
      <c r="G586" s="1"/>
      <c r="H586" s="1"/>
      <c r="J586" s="1"/>
      <c r="O586" s="1"/>
      <c r="S586" s="1"/>
      <c r="X586" s="1"/>
      <c r="AK586" s="1"/>
      <c r="AP586" s="1"/>
      <c r="AU586" s="1"/>
      <c r="AZ586" s="1"/>
    </row>
    <row r="587" spans="2:52" x14ac:dyDescent="0.2">
      <c r="B587" s="8"/>
      <c r="C587" s="1"/>
      <c r="D587" s="1"/>
      <c r="E587" s="8"/>
      <c r="F587" s="1"/>
      <c r="G587" s="1"/>
      <c r="H587" s="1"/>
      <c r="J587" s="1"/>
      <c r="O587" s="1"/>
      <c r="S587" s="1"/>
      <c r="X587" s="1"/>
      <c r="AK587" s="1"/>
      <c r="AP587" s="1"/>
      <c r="AU587" s="1"/>
      <c r="AZ587" s="1"/>
    </row>
    <row r="588" spans="2:52" x14ac:dyDescent="0.2">
      <c r="B588" s="8"/>
      <c r="C588" s="1"/>
      <c r="D588" s="1"/>
      <c r="E588" s="8"/>
      <c r="F588" s="1"/>
      <c r="G588" s="1"/>
      <c r="H588" s="1"/>
      <c r="J588" s="1"/>
      <c r="O588" s="1"/>
      <c r="S588" s="1"/>
      <c r="X588" s="1"/>
      <c r="AK588" s="1"/>
      <c r="AP588" s="1"/>
      <c r="AU588" s="1"/>
      <c r="AZ588" s="1"/>
    </row>
    <row r="589" spans="2:52" x14ac:dyDescent="0.2">
      <c r="B589" s="8"/>
      <c r="C589" s="1"/>
      <c r="D589" s="1"/>
      <c r="E589" s="8"/>
      <c r="F589" s="1"/>
      <c r="G589" s="1"/>
      <c r="H589" s="1"/>
      <c r="J589" s="1"/>
      <c r="O589" s="1"/>
      <c r="S589" s="1"/>
      <c r="X589" s="1"/>
      <c r="AK589" s="1"/>
      <c r="AP589" s="1"/>
      <c r="AU589" s="1"/>
      <c r="AZ589" s="1"/>
    </row>
    <row r="590" spans="2:52" x14ac:dyDescent="0.2">
      <c r="B590" s="8"/>
      <c r="C590" s="1"/>
      <c r="D590" s="1"/>
      <c r="E590" s="8"/>
      <c r="F590" s="1"/>
      <c r="G590" s="1"/>
      <c r="H590" s="1"/>
      <c r="J590" s="1"/>
      <c r="O590" s="1"/>
      <c r="S590" s="1"/>
      <c r="X590" s="1"/>
      <c r="AK590" s="1"/>
      <c r="AP590" s="1"/>
      <c r="AU590" s="1"/>
      <c r="AZ590" s="1"/>
    </row>
    <row r="591" spans="2:52" x14ac:dyDescent="0.2">
      <c r="B591" s="8"/>
      <c r="C591" s="1"/>
      <c r="D591" s="1"/>
      <c r="E591" s="8"/>
      <c r="F591" s="1"/>
      <c r="G591" s="1"/>
      <c r="H591" s="1"/>
      <c r="J591" s="1"/>
      <c r="O591" s="1"/>
      <c r="S591" s="1"/>
      <c r="X591" s="1"/>
      <c r="AK591" s="1"/>
      <c r="AP591" s="1"/>
      <c r="AU591" s="1"/>
      <c r="AZ591" s="1"/>
    </row>
    <row r="592" spans="2:52" x14ac:dyDescent="0.2">
      <c r="B592" s="8"/>
      <c r="C592" s="1"/>
      <c r="D592" s="1"/>
      <c r="E592" s="8"/>
      <c r="F592" s="1"/>
      <c r="G592" s="1"/>
      <c r="H592" s="1"/>
      <c r="J592" s="1"/>
      <c r="O592" s="1"/>
      <c r="S592" s="1"/>
      <c r="X592" s="1"/>
      <c r="AK592" s="1"/>
      <c r="AP592" s="1"/>
      <c r="AU592" s="1"/>
      <c r="AZ592" s="1"/>
    </row>
    <row r="593" spans="2:52" x14ac:dyDescent="0.2">
      <c r="B593" s="8"/>
      <c r="C593" s="1"/>
      <c r="D593" s="1"/>
      <c r="E593" s="8"/>
      <c r="F593" s="1"/>
      <c r="G593" s="1"/>
      <c r="H593" s="1"/>
      <c r="J593" s="1"/>
      <c r="O593" s="1"/>
      <c r="S593" s="1"/>
      <c r="X593" s="1"/>
      <c r="AK593" s="1"/>
      <c r="AP593" s="1"/>
      <c r="AU593" s="1"/>
      <c r="AZ593" s="1"/>
    </row>
    <row r="594" spans="2:52" x14ac:dyDescent="0.2">
      <c r="B594" s="8"/>
      <c r="C594" s="1"/>
      <c r="D594" s="1"/>
      <c r="E594" s="8"/>
      <c r="F594" s="1"/>
      <c r="G594" s="1"/>
      <c r="H594" s="1"/>
      <c r="J594" s="1"/>
      <c r="O594" s="1"/>
      <c r="S594" s="1"/>
      <c r="X594" s="1"/>
      <c r="AK594" s="1"/>
      <c r="AP594" s="1"/>
      <c r="AU594" s="1"/>
      <c r="AZ594" s="1"/>
    </row>
    <row r="595" spans="2:52" x14ac:dyDescent="0.2">
      <c r="B595" s="8"/>
      <c r="C595" s="1"/>
      <c r="D595" s="1"/>
      <c r="E595" s="8"/>
      <c r="F595" s="1"/>
      <c r="G595" s="1"/>
      <c r="H595" s="1"/>
      <c r="J595" s="1"/>
      <c r="O595" s="1"/>
      <c r="S595" s="1"/>
      <c r="X595" s="1"/>
      <c r="AK595" s="1"/>
      <c r="AP595" s="1"/>
      <c r="AU595" s="1"/>
      <c r="AZ595" s="1"/>
    </row>
    <row r="596" spans="2:52" x14ac:dyDescent="0.2">
      <c r="B596" s="8"/>
      <c r="C596" s="1"/>
      <c r="D596" s="1"/>
      <c r="E596" s="8"/>
      <c r="F596" s="1"/>
      <c r="G596" s="1"/>
      <c r="H596" s="1"/>
      <c r="J596" s="1"/>
      <c r="O596" s="1"/>
      <c r="S596" s="1"/>
      <c r="X596" s="1"/>
      <c r="AK596" s="1"/>
      <c r="AP596" s="1"/>
      <c r="AU596" s="1"/>
      <c r="AZ596" s="1"/>
    </row>
  </sheetData>
  <mergeCells count="56">
    <mergeCell ref="A2:Q2"/>
    <mergeCell ref="AE5:AE6"/>
    <mergeCell ref="C5:C6"/>
    <mergeCell ref="AJ5:AJ6"/>
    <mergeCell ref="AK5:AK6"/>
    <mergeCell ref="Z5:Z6"/>
    <mergeCell ref="X5:X6"/>
    <mergeCell ref="G5:G6"/>
    <mergeCell ref="H5:H6"/>
    <mergeCell ref="K5:K6"/>
    <mergeCell ref="L5:L6"/>
    <mergeCell ref="T5:T6"/>
    <mergeCell ref="Q5:Q6"/>
    <mergeCell ref="N5:N6"/>
    <mergeCell ref="A4:A6"/>
    <mergeCell ref="AF5:AF6"/>
    <mergeCell ref="V5:V6"/>
    <mergeCell ref="E5:E6"/>
    <mergeCell ref="F5:F6"/>
    <mergeCell ref="AC5:AC6"/>
    <mergeCell ref="B4:H4"/>
    <mergeCell ref="D5:D6"/>
    <mergeCell ref="P5:P6"/>
    <mergeCell ref="J4:Q4"/>
    <mergeCell ref="Y5:Y6"/>
    <mergeCell ref="S5:S6"/>
    <mergeCell ref="B5:B6"/>
    <mergeCell ref="J5:J6"/>
    <mergeCell ref="M5:M6"/>
    <mergeCell ref="O5:O6"/>
    <mergeCell ref="BA5:BA6"/>
    <mergeCell ref="BB5:BB6"/>
    <mergeCell ref="AT4:AW4"/>
    <mergeCell ref="AY4:BB4"/>
    <mergeCell ref="AT5:AT6"/>
    <mergeCell ref="AU5:AU6"/>
    <mergeCell ref="AY5:AY6"/>
    <mergeCell ref="AZ5:AZ6"/>
    <mergeCell ref="AV5:AV6"/>
    <mergeCell ref="AW5:AW6"/>
    <mergeCell ref="AO4:AR4"/>
    <mergeCell ref="AG5:AG6"/>
    <mergeCell ref="AH5:AH6"/>
    <mergeCell ref="U5:U6"/>
    <mergeCell ref="W5:W6"/>
    <mergeCell ref="S4:Z4"/>
    <mergeCell ref="AL5:AL6"/>
    <mergeCell ref="AM5:AM6"/>
    <mergeCell ref="AJ4:AM4"/>
    <mergeCell ref="AP5:AP6"/>
    <mergeCell ref="AO5:AO6"/>
    <mergeCell ref="AQ5:AQ6"/>
    <mergeCell ref="AR5:AR6"/>
    <mergeCell ref="AB4:AH4"/>
    <mergeCell ref="AB5:AB6"/>
    <mergeCell ref="AD5:AD6"/>
  </mergeCells>
  <printOptions horizontalCentered="1"/>
  <pageMargins left="0.35433070866141736" right="0" top="0.15748031496062992" bottom="0.19685039370078741" header="0.15748031496062992" footer="0.31496062992125984"/>
  <pageSetup paperSize="8" scale="72" fitToHeight="0" orientation="landscape" r:id="rId1"/>
  <colBreaks count="3" manualBreakCount="3">
    <brk id="17" max="48" man="1"/>
    <brk id="34" max="48" man="1"/>
    <brk id="54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41"/>
  <sheetViews>
    <sheetView workbookViewId="0">
      <selection activeCell="D2" sqref="D2"/>
    </sheetView>
  </sheetViews>
  <sheetFormatPr defaultRowHeight="15" x14ac:dyDescent="0.25"/>
  <cols>
    <col min="1" max="1" width="16.140625" style="1" customWidth="1"/>
    <col min="2" max="2" width="11.5703125" style="64" bestFit="1" customWidth="1"/>
    <col min="3" max="3" width="12.28515625" style="64" customWidth="1"/>
    <col min="4" max="4" width="14" customWidth="1"/>
    <col min="5" max="5" width="13.140625" style="64" customWidth="1"/>
    <col min="6" max="6" width="13.28515625" style="55" customWidth="1"/>
    <col min="7" max="8" width="9.5703125" style="55" customWidth="1"/>
  </cols>
  <sheetData>
    <row r="1" spans="1:8" ht="64.5" x14ac:dyDescent="0.25">
      <c r="A1" s="19" t="s">
        <v>548</v>
      </c>
      <c r="B1" s="60" t="s">
        <v>586</v>
      </c>
      <c r="C1" s="60" t="s">
        <v>633</v>
      </c>
      <c r="D1" s="52" t="s">
        <v>551</v>
      </c>
      <c r="E1" s="61" t="s">
        <v>552</v>
      </c>
      <c r="F1" s="52" t="s">
        <v>549</v>
      </c>
      <c r="G1" s="52" t="s">
        <v>550</v>
      </c>
      <c r="H1" s="52" t="s">
        <v>553</v>
      </c>
    </row>
    <row r="2" spans="1:8" x14ac:dyDescent="0.25">
      <c r="A2" s="4">
        <v>1</v>
      </c>
      <c r="B2" s="62">
        <v>2</v>
      </c>
      <c r="C2" s="62">
        <v>3</v>
      </c>
      <c r="D2" s="51">
        <v>4</v>
      </c>
      <c r="E2" s="62">
        <v>5</v>
      </c>
      <c r="F2" s="53">
        <v>6</v>
      </c>
      <c r="G2" s="53">
        <v>7</v>
      </c>
      <c r="H2" s="53">
        <v>8</v>
      </c>
    </row>
    <row r="3" spans="1:8" x14ac:dyDescent="0.25">
      <c r="A3" s="36" t="s">
        <v>5</v>
      </c>
      <c r="B3" s="56">
        <v>197028.5</v>
      </c>
      <c r="C3" s="56">
        <v>217074.4</v>
      </c>
      <c r="D3" s="50">
        <f>ROUND(C3/$C$40*100,2)</f>
        <v>0.26</v>
      </c>
      <c r="E3" s="56">
        <f>ROUND(D3*$E$41/100,1)</f>
        <v>254160.9</v>
      </c>
      <c r="F3" s="63">
        <f>E3-B3</f>
        <v>57132.399999999994</v>
      </c>
      <c r="G3" s="54">
        <f t="shared" ref="G3:G32" si="0">ROUND((E3-B3)/E3*100,1)</f>
        <v>22.5</v>
      </c>
      <c r="H3" s="54">
        <v>81.7</v>
      </c>
    </row>
    <row r="4" spans="1:8" x14ac:dyDescent="0.25">
      <c r="A4" s="36" t="s">
        <v>6</v>
      </c>
      <c r="B4" s="56">
        <v>683220.6</v>
      </c>
      <c r="C4" s="56">
        <v>616362.1</v>
      </c>
      <c r="D4" s="50">
        <f t="shared" ref="D4:D32" si="1">ROUND(C4/$C$40*100,2)</f>
        <v>0.73</v>
      </c>
      <c r="E4" s="56">
        <f t="shared" ref="E4:E19" si="2">ROUND(D4*$E$41/100,1)</f>
        <v>713605.6</v>
      </c>
      <c r="F4" s="63">
        <f t="shared" ref="F4:F38" si="3">E4-B4</f>
        <v>30385</v>
      </c>
      <c r="G4" s="54">
        <f t="shared" si="0"/>
        <v>4.3</v>
      </c>
      <c r="H4" s="54">
        <v>115.4</v>
      </c>
    </row>
    <row r="5" spans="1:8" x14ac:dyDescent="0.25">
      <c r="A5" s="36" t="s">
        <v>7</v>
      </c>
      <c r="B5" s="56">
        <v>349491.9</v>
      </c>
      <c r="C5" s="56">
        <v>328717.09999999998</v>
      </c>
      <c r="D5" s="50">
        <f t="shared" si="1"/>
        <v>0.39</v>
      </c>
      <c r="E5" s="56">
        <f t="shared" si="2"/>
        <v>381241.4</v>
      </c>
      <c r="F5" s="63">
        <f t="shared" si="3"/>
        <v>31749.5</v>
      </c>
      <c r="G5" s="54">
        <f t="shared" si="0"/>
        <v>8.3000000000000007</v>
      </c>
      <c r="H5" s="54">
        <v>112.1</v>
      </c>
    </row>
    <row r="6" spans="1:8" x14ac:dyDescent="0.25">
      <c r="A6" s="36" t="s">
        <v>8</v>
      </c>
      <c r="B6" s="56">
        <v>199479.69999999998</v>
      </c>
      <c r="C6" s="56">
        <v>199615.9</v>
      </c>
      <c r="D6" s="50">
        <f t="shared" si="1"/>
        <v>0.24</v>
      </c>
      <c r="E6" s="56">
        <f t="shared" si="2"/>
        <v>234610.1</v>
      </c>
      <c r="F6" s="63">
        <f t="shared" si="3"/>
        <v>35130.400000000023</v>
      </c>
      <c r="G6" s="54">
        <f t="shared" si="0"/>
        <v>15</v>
      </c>
      <c r="H6" s="54">
        <v>97.3</v>
      </c>
    </row>
    <row r="7" spans="1:8" x14ac:dyDescent="0.25">
      <c r="A7" s="36" t="s">
        <v>9</v>
      </c>
      <c r="B7" s="56">
        <v>164036.00000000003</v>
      </c>
      <c r="C7" s="56">
        <v>161833.1</v>
      </c>
      <c r="D7" s="50">
        <f t="shared" si="1"/>
        <v>0.19</v>
      </c>
      <c r="E7" s="56">
        <f t="shared" si="2"/>
        <v>185733</v>
      </c>
      <c r="F7" s="63">
        <f t="shared" si="3"/>
        <v>21696.999999999971</v>
      </c>
      <c r="G7" s="54">
        <f t="shared" si="0"/>
        <v>11.7</v>
      </c>
      <c r="H7" s="54">
        <v>101.5</v>
      </c>
    </row>
    <row r="8" spans="1:8" x14ac:dyDescent="0.25">
      <c r="A8" s="36" t="s">
        <v>10</v>
      </c>
      <c r="B8" s="56">
        <v>185999.69999999998</v>
      </c>
      <c r="C8" s="56">
        <v>168051.1</v>
      </c>
      <c r="D8" s="50">
        <f t="shared" si="1"/>
        <v>0.2</v>
      </c>
      <c r="E8" s="56">
        <f t="shared" si="2"/>
        <v>195508.4</v>
      </c>
      <c r="F8" s="63">
        <f t="shared" si="3"/>
        <v>9508.7000000000116</v>
      </c>
      <c r="G8" s="54">
        <f t="shared" si="0"/>
        <v>4.9000000000000004</v>
      </c>
      <c r="H8" s="54">
        <v>107</v>
      </c>
    </row>
    <row r="9" spans="1:8" x14ac:dyDescent="0.25">
      <c r="A9" s="36" t="s">
        <v>11</v>
      </c>
      <c r="B9" s="56">
        <v>1435802.4000000001</v>
      </c>
      <c r="C9" s="56">
        <v>1293512.4000000001</v>
      </c>
      <c r="D9" s="50">
        <f t="shared" si="1"/>
        <v>1.52</v>
      </c>
      <c r="E9" s="56">
        <f t="shared" si="2"/>
        <v>1485863.8</v>
      </c>
      <c r="F9" s="63">
        <f t="shared" si="3"/>
        <v>50061.399999999907</v>
      </c>
      <c r="G9" s="54">
        <f t="shared" si="0"/>
        <v>3.4</v>
      </c>
      <c r="H9" s="54">
        <v>660.3</v>
      </c>
    </row>
    <row r="10" spans="1:8" s="48" customFormat="1" x14ac:dyDescent="0.25">
      <c r="A10" s="36" t="s">
        <v>12</v>
      </c>
      <c r="B10" s="57">
        <v>670868.19999999995</v>
      </c>
      <c r="C10" s="57">
        <v>606062.4</v>
      </c>
      <c r="D10" s="50">
        <f t="shared" si="1"/>
        <v>0.71</v>
      </c>
      <c r="E10" s="56">
        <f t="shared" si="2"/>
        <v>694054.8</v>
      </c>
      <c r="F10" s="63">
        <f t="shared" si="3"/>
        <v>23186.600000000093</v>
      </c>
      <c r="G10" s="54">
        <f t="shared" si="0"/>
        <v>3.3</v>
      </c>
      <c r="H10" s="54">
        <v>109.9</v>
      </c>
    </row>
    <row r="11" spans="1:8" x14ac:dyDescent="0.25">
      <c r="A11" s="36" t="s">
        <v>13</v>
      </c>
      <c r="B11" s="56">
        <v>204275.8</v>
      </c>
      <c r="C11" s="56">
        <v>194228.8</v>
      </c>
      <c r="D11" s="50">
        <f t="shared" si="1"/>
        <v>0.23</v>
      </c>
      <c r="E11" s="56">
        <f t="shared" si="2"/>
        <v>224834.7</v>
      </c>
      <c r="F11" s="63">
        <f t="shared" si="3"/>
        <v>20558.900000000023</v>
      </c>
      <c r="G11" s="54">
        <f t="shared" si="0"/>
        <v>9.1</v>
      </c>
      <c r="H11" s="54">
        <v>106.2</v>
      </c>
    </row>
    <row r="12" spans="1:8" s="49" customFormat="1" x14ac:dyDescent="0.25">
      <c r="A12" s="36" t="s">
        <v>14</v>
      </c>
      <c r="B12" s="58">
        <v>367080.9</v>
      </c>
      <c r="C12" s="58">
        <v>314542.3</v>
      </c>
      <c r="D12" s="50">
        <f t="shared" si="1"/>
        <v>0.37</v>
      </c>
      <c r="E12" s="56">
        <f t="shared" si="2"/>
        <v>361690.5</v>
      </c>
      <c r="F12" s="63">
        <f t="shared" si="3"/>
        <v>-5390.4000000000233</v>
      </c>
      <c r="G12" s="54">
        <f t="shared" si="0"/>
        <v>-1.5</v>
      </c>
      <c r="H12" s="54">
        <v>109.3</v>
      </c>
    </row>
    <row r="13" spans="1:8" x14ac:dyDescent="0.25">
      <c r="A13" s="36" t="s">
        <v>15</v>
      </c>
      <c r="B13" s="56">
        <v>609733.6</v>
      </c>
      <c r="C13" s="56">
        <v>551982.6</v>
      </c>
      <c r="D13" s="50">
        <f t="shared" si="1"/>
        <v>0.65</v>
      </c>
      <c r="E13" s="56">
        <f t="shared" si="2"/>
        <v>635402.30000000005</v>
      </c>
      <c r="F13" s="63">
        <f t="shared" si="3"/>
        <v>25668.70000000007</v>
      </c>
      <c r="G13" s="54">
        <f t="shared" si="0"/>
        <v>4</v>
      </c>
      <c r="H13" s="54">
        <v>112.8</v>
      </c>
    </row>
    <row r="14" spans="1:8" x14ac:dyDescent="0.25">
      <c r="A14" s="36" t="s">
        <v>16</v>
      </c>
      <c r="B14" s="56">
        <v>187201.4</v>
      </c>
      <c r="C14" s="56">
        <v>220896.1</v>
      </c>
      <c r="D14" s="50">
        <f t="shared" si="1"/>
        <v>0.26</v>
      </c>
      <c r="E14" s="56">
        <f t="shared" si="2"/>
        <v>254160.9</v>
      </c>
      <c r="F14" s="63">
        <f t="shared" si="3"/>
        <v>66959.5</v>
      </c>
      <c r="G14" s="54">
        <f t="shared" si="0"/>
        <v>26.3</v>
      </c>
      <c r="H14" s="54">
        <v>106.4</v>
      </c>
    </row>
    <row r="15" spans="1:8" x14ac:dyDescent="0.25">
      <c r="A15" s="36" t="s">
        <v>17</v>
      </c>
      <c r="B15" s="56">
        <v>345630.6</v>
      </c>
      <c r="C15" s="56">
        <v>353668.9</v>
      </c>
      <c r="D15" s="50">
        <f t="shared" si="1"/>
        <v>0.42</v>
      </c>
      <c r="E15" s="56">
        <f t="shared" si="2"/>
        <v>410567.6</v>
      </c>
      <c r="F15" s="63">
        <f t="shared" si="3"/>
        <v>64937</v>
      </c>
      <c r="G15" s="54">
        <f t="shared" si="0"/>
        <v>15.8</v>
      </c>
      <c r="H15" s="54">
        <v>94.1</v>
      </c>
    </row>
    <row r="16" spans="1:8" x14ac:dyDescent="0.25">
      <c r="A16" s="36" t="s">
        <v>18</v>
      </c>
      <c r="B16" s="56">
        <v>757872.20000000007</v>
      </c>
      <c r="C16" s="56">
        <v>737381.6</v>
      </c>
      <c r="D16" s="50">
        <f t="shared" si="1"/>
        <v>0.87</v>
      </c>
      <c r="E16" s="56">
        <f t="shared" si="2"/>
        <v>850461.5</v>
      </c>
      <c r="F16" s="63">
        <f t="shared" si="3"/>
        <v>92589.29999999993</v>
      </c>
      <c r="G16" s="54">
        <f t="shared" si="0"/>
        <v>10.9</v>
      </c>
      <c r="H16" s="54">
        <v>104.1</v>
      </c>
    </row>
    <row r="17" spans="1:8" x14ac:dyDescent="0.25">
      <c r="A17" s="36" t="s">
        <v>19</v>
      </c>
      <c r="B17" s="56">
        <v>353212.7</v>
      </c>
      <c r="C17" s="56">
        <v>338087.7</v>
      </c>
      <c r="D17" s="50">
        <f t="shared" si="1"/>
        <v>0.4</v>
      </c>
      <c r="E17" s="56">
        <f t="shared" si="2"/>
        <v>391016.8</v>
      </c>
      <c r="F17" s="63">
        <f t="shared" si="3"/>
        <v>37804.099999999977</v>
      </c>
      <c r="G17" s="54">
        <f t="shared" si="0"/>
        <v>9.6999999999999993</v>
      </c>
      <c r="H17" s="54">
        <v>107</v>
      </c>
    </row>
    <row r="18" spans="1:8" x14ac:dyDescent="0.25">
      <c r="A18" s="36" t="s">
        <v>20</v>
      </c>
      <c r="B18" s="56">
        <v>114745.7</v>
      </c>
      <c r="C18" s="56">
        <v>105913.4</v>
      </c>
      <c r="D18" s="50">
        <f t="shared" si="1"/>
        <v>0.12</v>
      </c>
      <c r="E18" s="56">
        <f t="shared" si="2"/>
        <v>117305</v>
      </c>
      <c r="F18" s="63">
        <f t="shared" si="3"/>
        <v>2559.3000000000029</v>
      </c>
      <c r="G18" s="54">
        <f t="shared" si="0"/>
        <v>2.2000000000000002</v>
      </c>
      <c r="H18" s="54">
        <v>106.8</v>
      </c>
    </row>
    <row r="19" spans="1:8" x14ac:dyDescent="0.25">
      <c r="A19" s="36" t="s">
        <v>21</v>
      </c>
      <c r="B19" s="56">
        <v>350222</v>
      </c>
      <c r="C19" s="56">
        <v>315245.90000000002</v>
      </c>
      <c r="D19" s="50">
        <f t="shared" si="1"/>
        <v>0.37</v>
      </c>
      <c r="E19" s="56">
        <f t="shared" si="2"/>
        <v>361690.5</v>
      </c>
      <c r="F19" s="63">
        <f t="shared" si="3"/>
        <v>11468.5</v>
      </c>
      <c r="G19" s="54">
        <f t="shared" si="0"/>
        <v>3.2</v>
      </c>
      <c r="H19" s="54">
        <v>115.4</v>
      </c>
    </row>
    <row r="20" spans="1:8" x14ac:dyDescent="0.25">
      <c r="A20" s="36" t="s">
        <v>22</v>
      </c>
      <c r="B20" s="56">
        <v>520656.2</v>
      </c>
      <c r="C20" s="56">
        <v>481475</v>
      </c>
      <c r="D20" s="50">
        <f t="shared" si="1"/>
        <v>0.56999999999999995</v>
      </c>
      <c r="E20" s="56">
        <f t="shared" ref="E20:E35" si="4">ROUND(D20*$E$41/100,1)</f>
        <v>557198.9</v>
      </c>
      <c r="F20" s="63">
        <f t="shared" si="3"/>
        <v>36542.700000000012</v>
      </c>
      <c r="G20" s="54">
        <f t="shared" si="0"/>
        <v>6.6</v>
      </c>
      <c r="H20" s="54">
        <v>114.9</v>
      </c>
    </row>
    <row r="21" spans="1:8" x14ac:dyDescent="0.25">
      <c r="A21" s="36" t="s">
        <v>23</v>
      </c>
      <c r="B21" s="56">
        <v>4050813.8</v>
      </c>
      <c r="C21" s="56">
        <v>4188083.9</v>
      </c>
      <c r="D21" s="50">
        <f t="shared" si="1"/>
        <v>4.93</v>
      </c>
      <c r="E21" s="56">
        <f t="shared" si="4"/>
        <v>4819281.9000000004</v>
      </c>
      <c r="F21" s="63">
        <f t="shared" si="3"/>
        <v>768468.10000000056</v>
      </c>
      <c r="G21" s="54">
        <f t="shared" si="0"/>
        <v>15.9</v>
      </c>
      <c r="H21" s="54">
        <v>105.3</v>
      </c>
    </row>
    <row r="22" spans="1:8" x14ac:dyDescent="0.25">
      <c r="A22" s="36" t="s">
        <v>24</v>
      </c>
      <c r="B22" s="56">
        <v>478645.10000000003</v>
      </c>
      <c r="C22" s="56">
        <v>433781.1</v>
      </c>
      <c r="D22" s="50">
        <f t="shared" si="1"/>
        <v>0.51</v>
      </c>
      <c r="E22" s="56">
        <f t="shared" si="4"/>
        <v>498546.4</v>
      </c>
      <c r="F22" s="63">
        <f t="shared" si="3"/>
        <v>19901.299999999988</v>
      </c>
      <c r="G22" s="54">
        <f t="shared" si="0"/>
        <v>4</v>
      </c>
      <c r="H22" s="54">
        <v>108.9</v>
      </c>
    </row>
    <row r="23" spans="1:8" x14ac:dyDescent="0.25">
      <c r="A23" s="36" t="s">
        <v>25</v>
      </c>
      <c r="B23" s="56">
        <v>96779.199999999997</v>
      </c>
      <c r="C23" s="56">
        <v>101980.1</v>
      </c>
      <c r="D23" s="50">
        <f t="shared" si="1"/>
        <v>0.12</v>
      </c>
      <c r="E23" s="56">
        <f t="shared" si="4"/>
        <v>117305</v>
      </c>
      <c r="F23" s="63">
        <f t="shared" si="3"/>
        <v>20525.800000000003</v>
      </c>
      <c r="G23" s="54">
        <f t="shared" si="0"/>
        <v>17.5</v>
      </c>
      <c r="H23" s="54">
        <v>89.2</v>
      </c>
    </row>
    <row r="24" spans="1:8" x14ac:dyDescent="0.25">
      <c r="A24" s="36" t="s">
        <v>26</v>
      </c>
      <c r="B24" s="56">
        <v>319601.09999999998</v>
      </c>
      <c r="C24" s="56">
        <v>337228.7</v>
      </c>
      <c r="D24" s="50">
        <f t="shared" si="1"/>
        <v>0.4</v>
      </c>
      <c r="E24" s="56">
        <f t="shared" si="4"/>
        <v>391016.8</v>
      </c>
      <c r="F24" s="63">
        <f t="shared" si="3"/>
        <v>71415.700000000012</v>
      </c>
      <c r="G24" s="54">
        <f t="shared" si="0"/>
        <v>18.3</v>
      </c>
      <c r="H24" s="54">
        <v>81.599999999999994</v>
      </c>
    </row>
    <row r="25" spans="1:8" x14ac:dyDescent="0.25">
      <c r="A25" s="36" t="s">
        <v>27</v>
      </c>
      <c r="B25" s="56">
        <v>585607.6</v>
      </c>
      <c r="C25" s="56">
        <v>500987.6</v>
      </c>
      <c r="D25" s="50">
        <f t="shared" si="1"/>
        <v>0.59</v>
      </c>
      <c r="E25" s="56">
        <f t="shared" si="4"/>
        <v>576749.80000000005</v>
      </c>
      <c r="F25" s="63">
        <f t="shared" si="3"/>
        <v>-8857.7999999999302</v>
      </c>
      <c r="G25" s="54">
        <f t="shared" si="0"/>
        <v>-1.5</v>
      </c>
      <c r="H25" s="54">
        <v>105.8</v>
      </c>
    </row>
    <row r="26" spans="1:8" x14ac:dyDescent="0.25">
      <c r="A26" s="36" t="s">
        <v>28</v>
      </c>
      <c r="B26" s="56">
        <v>717910.2</v>
      </c>
      <c r="C26" s="56">
        <v>683233.2</v>
      </c>
      <c r="D26" s="50">
        <f t="shared" si="1"/>
        <v>0.8</v>
      </c>
      <c r="E26" s="56">
        <f t="shared" si="4"/>
        <v>782033.6</v>
      </c>
      <c r="F26" s="63">
        <f t="shared" si="3"/>
        <v>64123.400000000023</v>
      </c>
      <c r="G26" s="54">
        <f t="shared" si="0"/>
        <v>8.1999999999999993</v>
      </c>
      <c r="H26" s="54">
        <v>108.5</v>
      </c>
    </row>
    <row r="27" spans="1:8" x14ac:dyDescent="0.25">
      <c r="A27" s="36" t="s">
        <v>29</v>
      </c>
      <c r="B27" s="56">
        <v>178500</v>
      </c>
      <c r="C27" s="56">
        <v>158495</v>
      </c>
      <c r="D27" s="50">
        <f t="shared" si="1"/>
        <v>0.19</v>
      </c>
      <c r="E27" s="56">
        <f t="shared" si="4"/>
        <v>185733</v>
      </c>
      <c r="F27" s="63">
        <f t="shared" si="3"/>
        <v>7233</v>
      </c>
      <c r="G27" s="54">
        <f t="shared" si="0"/>
        <v>3.9</v>
      </c>
      <c r="H27" s="54">
        <v>111.1</v>
      </c>
    </row>
    <row r="28" spans="1:8" x14ac:dyDescent="0.25">
      <c r="A28" s="36" t="s">
        <v>30</v>
      </c>
      <c r="B28" s="56">
        <v>120227.4</v>
      </c>
      <c r="C28" s="56">
        <v>124317.9</v>
      </c>
      <c r="D28" s="50">
        <f t="shared" si="1"/>
        <v>0.15</v>
      </c>
      <c r="E28" s="56">
        <f t="shared" si="4"/>
        <v>146631.29999999999</v>
      </c>
      <c r="F28" s="63">
        <f t="shared" si="3"/>
        <v>26403.899999999994</v>
      </c>
      <c r="G28" s="54">
        <f t="shared" si="0"/>
        <v>18</v>
      </c>
      <c r="H28" s="54">
        <v>96</v>
      </c>
    </row>
    <row r="29" spans="1:8" x14ac:dyDescent="0.25">
      <c r="A29" s="36" t="s">
        <v>31</v>
      </c>
      <c r="B29" s="56">
        <v>306745.89999999997</v>
      </c>
      <c r="C29" s="56">
        <v>325304.2</v>
      </c>
      <c r="D29" s="50">
        <f t="shared" si="1"/>
        <v>0.38</v>
      </c>
      <c r="E29" s="56">
        <f t="shared" si="4"/>
        <v>371465.9</v>
      </c>
      <c r="F29" s="63">
        <f t="shared" si="3"/>
        <v>64720.000000000058</v>
      </c>
      <c r="G29" s="54">
        <f t="shared" si="0"/>
        <v>17.399999999999999</v>
      </c>
      <c r="H29" s="54">
        <v>104.9</v>
      </c>
    </row>
    <row r="30" spans="1:8" x14ac:dyDescent="0.25">
      <c r="A30" s="36" t="s">
        <v>32</v>
      </c>
      <c r="B30" s="56">
        <v>564822.80000000005</v>
      </c>
      <c r="C30" s="56">
        <v>577231.5</v>
      </c>
      <c r="D30" s="50">
        <f t="shared" si="1"/>
        <v>0.68</v>
      </c>
      <c r="E30" s="56">
        <f t="shared" si="4"/>
        <v>664728.5</v>
      </c>
      <c r="F30" s="63">
        <f t="shared" si="3"/>
        <v>99905.699999999953</v>
      </c>
      <c r="G30" s="54">
        <f t="shared" si="0"/>
        <v>15</v>
      </c>
      <c r="H30" s="54">
        <v>97.2</v>
      </c>
    </row>
    <row r="31" spans="1:8" x14ac:dyDescent="0.25">
      <c r="A31" s="36" t="s">
        <v>33</v>
      </c>
      <c r="B31" s="56">
        <v>154590.29999999999</v>
      </c>
      <c r="C31" s="56">
        <v>164205.70000000001</v>
      </c>
      <c r="D31" s="50">
        <f t="shared" si="1"/>
        <v>0.19</v>
      </c>
      <c r="E31" s="56">
        <f t="shared" si="4"/>
        <v>185733</v>
      </c>
      <c r="F31" s="63">
        <f t="shared" si="3"/>
        <v>31142.700000000012</v>
      </c>
      <c r="G31" s="54">
        <f t="shared" si="0"/>
        <v>16.8</v>
      </c>
      <c r="H31" s="54">
        <v>93.5</v>
      </c>
    </row>
    <row r="32" spans="1:8" x14ac:dyDescent="0.25">
      <c r="A32" s="36" t="s">
        <v>34</v>
      </c>
      <c r="B32" s="56">
        <v>272212.60000000003</v>
      </c>
      <c r="C32" s="56">
        <v>267302.09999999998</v>
      </c>
      <c r="D32" s="50">
        <f t="shared" si="1"/>
        <v>0.31</v>
      </c>
      <c r="E32" s="56">
        <f t="shared" si="4"/>
        <v>303038</v>
      </c>
      <c r="F32" s="63">
        <f t="shared" si="3"/>
        <v>30825.399999999965</v>
      </c>
      <c r="G32" s="54">
        <f t="shared" si="0"/>
        <v>10.199999999999999</v>
      </c>
      <c r="H32" s="54">
        <v>98.8</v>
      </c>
    </row>
    <row r="33" spans="1:8" x14ac:dyDescent="0.25">
      <c r="A33" s="17" t="s">
        <v>35</v>
      </c>
      <c r="B33" s="59">
        <f>SUM(B2:B32)</f>
        <v>15543016.1</v>
      </c>
      <c r="C33" s="59">
        <f>SUM(C3:C32)</f>
        <v>15066801.799999997</v>
      </c>
      <c r="D33" s="59">
        <f>SUM(D3:D32)</f>
        <v>17.75</v>
      </c>
      <c r="E33" s="59">
        <f>SUM(E3:E32)</f>
        <v>17351369.900000006</v>
      </c>
      <c r="F33" s="59">
        <f>SUM(F3:F32)</f>
        <v>1808355.8000000003</v>
      </c>
      <c r="G33" s="59">
        <f>SUM(G3:G32)</f>
        <v>303.39999999999998</v>
      </c>
      <c r="H33" s="59">
        <v>155.4</v>
      </c>
    </row>
    <row r="34" spans="1:8" x14ac:dyDescent="0.25">
      <c r="A34" s="36" t="s">
        <v>36</v>
      </c>
      <c r="B34" s="56">
        <v>1827366.7999999998</v>
      </c>
      <c r="C34" s="56">
        <v>1820157.2</v>
      </c>
      <c r="D34" s="50">
        <f>ROUND(C34/$C$40*100,2)</f>
        <v>2.14</v>
      </c>
      <c r="E34" s="56">
        <f t="shared" si="4"/>
        <v>2091939.8</v>
      </c>
      <c r="F34" s="63">
        <f t="shared" si="3"/>
        <v>264573.00000000023</v>
      </c>
      <c r="G34" s="54">
        <f>ROUND((E34-B34)/E34*100,1)</f>
        <v>12.6</v>
      </c>
      <c r="H34" s="54">
        <v>107</v>
      </c>
    </row>
    <row r="35" spans="1:8" x14ac:dyDescent="0.25">
      <c r="A35" s="36" t="s">
        <v>37</v>
      </c>
      <c r="B35" s="56">
        <v>1063879.5</v>
      </c>
      <c r="C35" s="56">
        <v>1073993.3</v>
      </c>
      <c r="D35" s="50">
        <f>ROUND(C35/$C$40*100,2)</f>
        <v>1.27</v>
      </c>
      <c r="E35" s="56">
        <f t="shared" si="4"/>
        <v>1241478.3</v>
      </c>
      <c r="F35" s="63">
        <f t="shared" si="3"/>
        <v>177598.80000000005</v>
      </c>
      <c r="G35" s="54">
        <f>ROUND((E35-B35)/E35*100,1)</f>
        <v>14.3</v>
      </c>
      <c r="H35" s="54">
        <v>99.6</v>
      </c>
    </row>
    <row r="36" spans="1:8" x14ac:dyDescent="0.25">
      <c r="A36" s="36" t="s">
        <v>38</v>
      </c>
      <c r="B36" s="56">
        <v>1143793.3999999999</v>
      </c>
      <c r="C36" s="56">
        <v>1372525.1</v>
      </c>
      <c r="D36" s="50">
        <f>ROUND(C36/$C$40*100,2)</f>
        <v>1.62</v>
      </c>
      <c r="E36" s="56">
        <f>ROUND(D36*$E$41/100,1)</f>
        <v>1583618</v>
      </c>
      <c r="F36" s="63">
        <f t="shared" si="3"/>
        <v>439824.60000000009</v>
      </c>
      <c r="G36" s="54">
        <f>ROUND((E36-B36)/E36*100,1)</f>
        <v>27.8</v>
      </c>
      <c r="H36" s="54">
        <v>87.5</v>
      </c>
    </row>
    <row r="37" spans="1:8" x14ac:dyDescent="0.25">
      <c r="A37" s="36" t="s">
        <v>39</v>
      </c>
      <c r="B37" s="56">
        <v>1619396.4</v>
      </c>
      <c r="C37" s="56">
        <v>1556108.8</v>
      </c>
      <c r="D37" s="50">
        <f>ROUND(C37/$C$40*100,2)</f>
        <v>1.83</v>
      </c>
      <c r="E37" s="56">
        <f>ROUND(D37*$E$41/100,1)</f>
        <v>1788901.8</v>
      </c>
      <c r="F37" s="63">
        <f t="shared" si="3"/>
        <v>169505.40000000014</v>
      </c>
      <c r="G37" s="54">
        <f>ROUND((E37-B37)/E37*100,1)</f>
        <v>9.5</v>
      </c>
      <c r="H37" s="54">
        <v>103.7</v>
      </c>
    </row>
    <row r="38" spans="1:8" x14ac:dyDescent="0.25">
      <c r="A38" s="36" t="s">
        <v>40</v>
      </c>
      <c r="B38" s="56">
        <v>69129459.700000003</v>
      </c>
      <c r="C38" s="56">
        <v>63994744.5</v>
      </c>
      <c r="D38" s="50">
        <f>ROUND(C38/$C$40*100,2)</f>
        <v>75.39</v>
      </c>
      <c r="E38" s="56">
        <f>ROUND(D38*$E$41/100,1)</f>
        <v>73696889</v>
      </c>
      <c r="F38" s="63">
        <f t="shared" si="3"/>
        <v>4567429.299999997</v>
      </c>
      <c r="G38" s="54">
        <f>ROUND((E38-B38)/E38*100,1)</f>
        <v>6.2</v>
      </c>
      <c r="H38" s="54">
        <v>110.6</v>
      </c>
    </row>
    <row r="39" spans="1:8" x14ac:dyDescent="0.25">
      <c r="A39" s="17" t="s">
        <v>41</v>
      </c>
      <c r="B39" s="59">
        <f t="shared" ref="B39:G39" si="5">SUM(B34:B38)</f>
        <v>74783895.799999997</v>
      </c>
      <c r="C39" s="59">
        <f t="shared" si="5"/>
        <v>69817528.900000006</v>
      </c>
      <c r="D39" s="59">
        <f t="shared" si="5"/>
        <v>82.25</v>
      </c>
      <c r="E39" s="59">
        <f t="shared" si="5"/>
        <v>80402826.900000006</v>
      </c>
      <c r="F39" s="59">
        <f t="shared" si="5"/>
        <v>5618931.0999999978</v>
      </c>
      <c r="G39" s="59">
        <f t="shared" si="5"/>
        <v>70.400000000000006</v>
      </c>
      <c r="H39" s="59">
        <v>109.7</v>
      </c>
    </row>
    <row r="40" spans="1:8" x14ac:dyDescent="0.25">
      <c r="A40" s="17" t="s">
        <v>44</v>
      </c>
      <c r="B40" s="59">
        <f>B33+B39</f>
        <v>90326911.899999991</v>
      </c>
      <c r="C40" s="59">
        <f>C33+C39</f>
        <v>84884330.700000003</v>
      </c>
      <c r="D40" s="59">
        <f>D33+D39</f>
        <v>100</v>
      </c>
      <c r="E40" s="59">
        <f>E33+E39</f>
        <v>97754196.800000012</v>
      </c>
      <c r="F40" s="59">
        <f>F33+F39</f>
        <v>7427286.8999999985</v>
      </c>
      <c r="G40" s="54">
        <f>ROUND((E40-B40)/E40*100,1)</f>
        <v>7.6</v>
      </c>
      <c r="H40" s="54"/>
    </row>
    <row r="41" spans="1:8" x14ac:dyDescent="0.25">
      <c r="E41" s="64">
        <v>97754196.900000006</v>
      </c>
    </row>
  </sheetData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K42"/>
  <sheetViews>
    <sheetView workbookViewId="0">
      <selection activeCell="B11" sqref="B11"/>
    </sheetView>
  </sheetViews>
  <sheetFormatPr defaultRowHeight="15" x14ac:dyDescent="0.25"/>
  <cols>
    <col min="1" max="1" width="34.140625" style="1" customWidth="1"/>
    <col min="2" max="2" width="11" bestFit="1" customWidth="1"/>
  </cols>
  <sheetData>
    <row r="2" spans="1:11" x14ac:dyDescent="0.25">
      <c r="A2" s="9"/>
    </row>
    <row r="4" spans="1:11" x14ac:dyDescent="0.25">
      <c r="A4" s="198" t="s">
        <v>1</v>
      </c>
      <c r="K4">
        <v>2024</v>
      </c>
    </row>
    <row r="5" spans="1:11" x14ac:dyDescent="0.25">
      <c r="A5" s="199"/>
    </row>
    <row r="6" spans="1:11" x14ac:dyDescent="0.25">
      <c r="A6" s="200"/>
    </row>
    <row r="7" spans="1:11" x14ac:dyDescent="0.25">
      <c r="A7" s="4" t="s">
        <v>0</v>
      </c>
    </row>
    <row r="8" spans="1:11" s="74" customFormat="1" x14ac:dyDescent="0.25">
      <c r="A8" s="73" t="s">
        <v>5</v>
      </c>
      <c r="B8" s="74" t="s">
        <v>575</v>
      </c>
    </row>
    <row r="9" spans="1:11" s="74" customFormat="1" x14ac:dyDescent="0.25">
      <c r="A9" s="73" t="s">
        <v>6</v>
      </c>
      <c r="B9" s="74" t="s">
        <v>576</v>
      </c>
    </row>
    <row r="10" spans="1:11" s="74" customFormat="1" x14ac:dyDescent="0.25">
      <c r="A10" s="73" t="s">
        <v>7</v>
      </c>
    </row>
    <row r="11" spans="1:11" s="77" customFormat="1" x14ac:dyDescent="0.25">
      <c r="A11" s="76" t="s">
        <v>8</v>
      </c>
      <c r="B11" s="77" t="s">
        <v>578</v>
      </c>
      <c r="K11" s="77" t="s">
        <v>587</v>
      </c>
    </row>
    <row r="12" spans="1:11" s="74" customFormat="1" x14ac:dyDescent="0.25">
      <c r="A12" s="73" t="s">
        <v>9</v>
      </c>
    </row>
    <row r="13" spans="1:11" s="74" customFormat="1" x14ac:dyDescent="0.25">
      <c r="A13" s="73" t="s">
        <v>10</v>
      </c>
    </row>
    <row r="14" spans="1:11" s="74" customFormat="1" x14ac:dyDescent="0.25">
      <c r="A14" s="73" t="s">
        <v>11</v>
      </c>
      <c r="B14" s="74">
        <v>3834324517</v>
      </c>
    </row>
    <row r="15" spans="1:11" s="75" customFormat="1" x14ac:dyDescent="0.25">
      <c r="A15" s="14" t="s">
        <v>12</v>
      </c>
      <c r="K15" s="75" t="s">
        <v>588</v>
      </c>
    </row>
    <row r="16" spans="1:11" s="79" customFormat="1" x14ac:dyDescent="0.25">
      <c r="A16" s="78" t="s">
        <v>13</v>
      </c>
    </row>
    <row r="17" spans="1:11" s="79" customFormat="1" x14ac:dyDescent="0.25">
      <c r="A17" s="78" t="s">
        <v>14</v>
      </c>
      <c r="B17" s="79" t="s">
        <v>574</v>
      </c>
    </row>
    <row r="18" spans="1:11" s="79" customFormat="1" x14ac:dyDescent="0.25">
      <c r="A18" s="78" t="s">
        <v>15</v>
      </c>
      <c r="B18" s="79" t="s">
        <v>589</v>
      </c>
    </row>
    <row r="19" spans="1:11" s="79" customFormat="1" x14ac:dyDescent="0.25">
      <c r="A19" s="78" t="s">
        <v>16</v>
      </c>
      <c r="B19" s="79" t="s">
        <v>590</v>
      </c>
      <c r="K19" s="79" t="s">
        <v>591</v>
      </c>
    </row>
    <row r="20" spans="1:11" s="79" customFormat="1" x14ac:dyDescent="0.25">
      <c r="A20" s="78" t="s">
        <v>17</v>
      </c>
    </row>
    <row r="21" spans="1:11" s="79" customFormat="1" x14ac:dyDescent="0.25">
      <c r="A21" s="78" t="s">
        <v>18</v>
      </c>
    </row>
    <row r="22" spans="1:11" s="79" customFormat="1" x14ac:dyDescent="0.25">
      <c r="A22" s="78" t="s">
        <v>19</v>
      </c>
      <c r="B22" s="79" t="s">
        <v>546</v>
      </c>
    </row>
    <row r="23" spans="1:11" s="75" customFormat="1" x14ac:dyDescent="0.25">
      <c r="A23" s="14" t="s">
        <v>20</v>
      </c>
      <c r="B23" s="75" t="s">
        <v>594</v>
      </c>
      <c r="K23" s="75" t="s">
        <v>595</v>
      </c>
    </row>
    <row r="24" spans="1:11" s="79" customFormat="1" x14ac:dyDescent="0.25">
      <c r="A24" s="78" t="s">
        <v>21</v>
      </c>
      <c r="K24" s="79" t="s">
        <v>592</v>
      </c>
    </row>
    <row r="25" spans="1:11" s="74" customFormat="1" x14ac:dyDescent="0.25">
      <c r="A25" s="73" t="s">
        <v>22</v>
      </c>
      <c r="B25" s="74" t="s">
        <v>573</v>
      </c>
    </row>
    <row r="26" spans="1:11" s="79" customFormat="1" x14ac:dyDescent="0.25">
      <c r="A26" s="78" t="s">
        <v>23</v>
      </c>
    </row>
    <row r="27" spans="1:11" s="79" customFormat="1" x14ac:dyDescent="0.25">
      <c r="A27" s="78" t="s">
        <v>24</v>
      </c>
    </row>
    <row r="28" spans="1:11" s="81" customFormat="1" x14ac:dyDescent="0.25">
      <c r="A28" s="80" t="s">
        <v>25</v>
      </c>
      <c r="K28" s="81" t="s">
        <v>593</v>
      </c>
    </row>
    <row r="29" spans="1:11" s="75" customFormat="1" x14ac:dyDescent="0.25">
      <c r="A29" s="14" t="s">
        <v>26</v>
      </c>
      <c r="B29" s="75" t="s">
        <v>597</v>
      </c>
      <c r="K29" s="75" t="s">
        <v>596</v>
      </c>
    </row>
    <row r="30" spans="1:11" s="74" customFormat="1" x14ac:dyDescent="0.25">
      <c r="A30" s="73" t="s">
        <v>27</v>
      </c>
    </row>
    <row r="31" spans="1:11" s="49" customFormat="1" x14ac:dyDescent="0.25">
      <c r="A31" s="36" t="s">
        <v>28</v>
      </c>
    </row>
    <row r="32" spans="1:11" s="49" customFormat="1" x14ac:dyDescent="0.25">
      <c r="A32" s="36" t="s">
        <v>29</v>
      </c>
    </row>
    <row r="33" spans="1:2" s="49" customFormat="1" x14ac:dyDescent="0.25">
      <c r="A33" s="36" t="s">
        <v>30</v>
      </c>
      <c r="B33" s="49" t="s">
        <v>547</v>
      </c>
    </row>
    <row r="34" spans="1:2" s="79" customFormat="1" x14ac:dyDescent="0.25">
      <c r="A34" s="78" t="s">
        <v>31</v>
      </c>
      <c r="B34" s="79" t="s">
        <v>49</v>
      </c>
    </row>
    <row r="35" spans="1:2" s="49" customFormat="1" x14ac:dyDescent="0.25">
      <c r="A35" s="36" t="s">
        <v>32</v>
      </c>
      <c r="B35" s="49" t="s">
        <v>577</v>
      </c>
    </row>
    <row r="36" spans="1:2" s="49" customFormat="1" x14ac:dyDescent="0.25">
      <c r="A36" s="36" t="s">
        <v>33</v>
      </c>
    </row>
    <row r="37" spans="1:2" s="49" customFormat="1" x14ac:dyDescent="0.25">
      <c r="A37" s="36" t="s">
        <v>34</v>
      </c>
    </row>
    <row r="38" spans="1:2" s="49" customFormat="1" x14ac:dyDescent="0.25">
      <c r="A38" s="36" t="s">
        <v>36</v>
      </c>
    </row>
    <row r="39" spans="1:2" s="49" customFormat="1" x14ac:dyDescent="0.25">
      <c r="A39" s="36" t="s">
        <v>37</v>
      </c>
    </row>
    <row r="40" spans="1:2" s="49" customFormat="1" x14ac:dyDescent="0.25">
      <c r="A40" s="36" t="s">
        <v>38</v>
      </c>
      <c r="B40" s="72" t="s">
        <v>580</v>
      </c>
    </row>
    <row r="41" spans="1:2" s="49" customFormat="1" x14ac:dyDescent="0.25">
      <c r="A41" s="36" t="s">
        <v>39</v>
      </c>
    </row>
    <row r="42" spans="1:2" s="49" customFormat="1" x14ac:dyDescent="0.25">
      <c r="A42" s="36" t="s">
        <v>40</v>
      </c>
      <c r="B42" s="49" t="s">
        <v>579</v>
      </c>
    </row>
  </sheetData>
  <mergeCells count="1">
    <mergeCell ref="A4:A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U531"/>
  <sheetViews>
    <sheetView workbookViewId="0">
      <pane ySplit="5" topLeftCell="A24" activePane="bottomLeft" state="frozen"/>
      <selection pane="bottomLeft" activeCell="O32" sqref="O32"/>
    </sheetView>
  </sheetViews>
  <sheetFormatPr defaultRowHeight="12.75" x14ac:dyDescent="0.2"/>
  <cols>
    <col min="1" max="1" width="25.5703125" style="20" customWidth="1"/>
    <col min="2" max="3" width="13.5703125" style="20" customWidth="1"/>
    <col min="4" max="4" width="11.42578125" style="20" customWidth="1"/>
    <col min="5" max="5" width="13.85546875" style="20" customWidth="1"/>
    <col min="6" max="6" width="12.42578125" style="20" customWidth="1"/>
    <col min="7" max="7" width="11.42578125" style="20" customWidth="1"/>
    <col min="8" max="8" width="11.5703125" style="20" customWidth="1"/>
    <col min="9" max="9" width="9.140625" style="20" customWidth="1"/>
    <col min="10" max="10" width="11.140625" style="20" customWidth="1"/>
    <col min="11" max="11" width="12" style="20" customWidth="1"/>
    <col min="12" max="13" width="11.42578125" style="20" customWidth="1"/>
    <col min="14" max="14" width="9.140625" style="20" customWidth="1"/>
    <col min="15" max="15" width="10" style="20" customWidth="1"/>
    <col min="16" max="16" width="10.140625" style="20" customWidth="1"/>
    <col min="17" max="17" width="10.42578125" style="20" customWidth="1"/>
    <col min="18" max="18" width="12.42578125" style="20" customWidth="1"/>
    <col min="19" max="19" width="9.140625" style="20" customWidth="1"/>
    <col min="20" max="20" width="10" style="20" customWidth="1"/>
    <col min="21" max="21" width="10.5703125" style="20" customWidth="1"/>
    <col min="22" max="22" width="11.140625" style="20" customWidth="1"/>
    <col min="23" max="23" width="9.140625" style="20" customWidth="1"/>
    <col min="24" max="16384" width="9.140625" style="20"/>
  </cols>
  <sheetData>
    <row r="2" spans="1:21" ht="24" customHeight="1" x14ac:dyDescent="0.25">
      <c r="A2" s="201" t="s">
        <v>600</v>
      </c>
      <c r="B2" s="201"/>
      <c r="C2" s="201"/>
      <c r="D2" s="201"/>
      <c r="E2" s="201"/>
      <c r="F2" s="201"/>
      <c r="G2" s="201"/>
      <c r="H2" s="201"/>
      <c r="I2" s="201"/>
      <c r="J2" s="201"/>
      <c r="K2" s="201"/>
      <c r="L2" s="201"/>
      <c r="M2" s="201"/>
      <c r="N2" s="201"/>
      <c r="O2" s="201"/>
      <c r="P2" s="201"/>
      <c r="Q2" s="201"/>
      <c r="R2" s="201"/>
      <c r="S2" s="201"/>
      <c r="T2" s="201"/>
      <c r="U2" s="201"/>
    </row>
    <row r="4" spans="1:21" ht="49.5" customHeight="1" x14ac:dyDescent="0.2">
      <c r="A4" s="202" t="s">
        <v>50</v>
      </c>
      <c r="B4" s="204" t="s">
        <v>647</v>
      </c>
      <c r="C4" s="205"/>
      <c r="D4" s="205"/>
      <c r="E4" s="206"/>
      <c r="F4" s="202" t="s">
        <v>649</v>
      </c>
      <c r="G4" s="204" t="s">
        <v>545</v>
      </c>
      <c r="H4" s="205"/>
      <c r="I4" s="205"/>
      <c r="J4" s="205"/>
      <c r="K4" s="206"/>
      <c r="L4" s="204" t="s">
        <v>599</v>
      </c>
      <c r="M4" s="205"/>
      <c r="N4" s="205"/>
      <c r="O4" s="205"/>
      <c r="P4" s="206"/>
      <c r="Q4" s="204" t="s">
        <v>648</v>
      </c>
      <c r="R4" s="205"/>
      <c r="S4" s="205"/>
      <c r="T4" s="205"/>
      <c r="U4" s="206"/>
    </row>
    <row r="5" spans="1:21" ht="68.25" customHeight="1" x14ac:dyDescent="0.2">
      <c r="A5" s="203"/>
      <c r="B5" s="21" t="s">
        <v>51</v>
      </c>
      <c r="C5" s="21" t="s">
        <v>52</v>
      </c>
      <c r="D5" s="21" t="s">
        <v>53</v>
      </c>
      <c r="E5" s="21" t="s">
        <v>54</v>
      </c>
      <c r="F5" s="203"/>
      <c r="G5" s="22" t="s">
        <v>55</v>
      </c>
      <c r="H5" s="22" t="s">
        <v>56</v>
      </c>
      <c r="I5" s="22" t="s">
        <v>57</v>
      </c>
      <c r="J5" s="22" t="s">
        <v>58</v>
      </c>
      <c r="K5" s="22" t="s">
        <v>59</v>
      </c>
      <c r="L5" s="22" t="s">
        <v>55</v>
      </c>
      <c r="M5" s="22" t="s">
        <v>51</v>
      </c>
      <c r="N5" s="22" t="s">
        <v>52</v>
      </c>
      <c r="O5" s="22" t="s">
        <v>60</v>
      </c>
      <c r="P5" s="22" t="s">
        <v>59</v>
      </c>
      <c r="Q5" s="22" t="s">
        <v>55</v>
      </c>
      <c r="R5" s="22" t="s">
        <v>51</v>
      </c>
      <c r="S5" s="22" t="s">
        <v>52</v>
      </c>
      <c r="T5" s="22" t="s">
        <v>60</v>
      </c>
      <c r="U5" s="22" t="s">
        <v>59</v>
      </c>
    </row>
    <row r="6" spans="1:21" x14ac:dyDescent="0.2">
      <c r="A6" s="23" t="s">
        <v>61</v>
      </c>
      <c r="B6" s="24">
        <f>SUM(B8:B16)</f>
        <v>0</v>
      </c>
      <c r="C6" s="24">
        <f>SUM(C8:C16)</f>
        <v>0</v>
      </c>
      <c r="D6" s="24">
        <f>SUM(D8:D16)</f>
        <v>0</v>
      </c>
      <c r="E6" s="24">
        <f>SUM(E8:E16)</f>
        <v>0</v>
      </c>
      <c r="F6" s="24">
        <v>0</v>
      </c>
      <c r="G6" s="24">
        <f>SUM(G7:G16)-G7</f>
        <v>0</v>
      </c>
      <c r="H6" s="24">
        <f t="shared" ref="H6:U6" si="0">SUM(H7:H16)</f>
        <v>0</v>
      </c>
      <c r="I6" s="24">
        <f t="shared" si="0"/>
        <v>0</v>
      </c>
      <c r="J6" s="24">
        <f t="shared" si="0"/>
        <v>0</v>
      </c>
      <c r="K6" s="24">
        <f t="shared" si="0"/>
        <v>0</v>
      </c>
      <c r="L6" s="24">
        <f>SUM(L7:L16)-L7</f>
        <v>0</v>
      </c>
      <c r="M6" s="24">
        <f t="shared" si="0"/>
        <v>0</v>
      </c>
      <c r="N6" s="24">
        <f t="shared" si="0"/>
        <v>0</v>
      </c>
      <c r="O6" s="24">
        <f t="shared" si="0"/>
        <v>0</v>
      </c>
      <c r="P6" s="24">
        <f t="shared" si="0"/>
        <v>0</v>
      </c>
      <c r="Q6" s="24">
        <f>SUM(Q7:Q16)-Q7</f>
        <v>0</v>
      </c>
      <c r="R6" s="24">
        <f t="shared" si="0"/>
        <v>0</v>
      </c>
      <c r="S6" s="24">
        <f t="shared" si="0"/>
        <v>0</v>
      </c>
      <c r="T6" s="24">
        <f t="shared" si="0"/>
        <v>0</v>
      </c>
      <c r="U6" s="24">
        <f t="shared" si="0"/>
        <v>0</v>
      </c>
    </row>
    <row r="7" spans="1:21" ht="17.25" customHeight="1" x14ac:dyDescent="0.2">
      <c r="A7" s="47" t="s">
        <v>62</v>
      </c>
      <c r="B7" s="26"/>
      <c r="C7" s="26"/>
      <c r="D7" s="26"/>
      <c r="E7" s="26">
        <f>B7+C7+D7</f>
        <v>0</v>
      </c>
      <c r="F7" s="26"/>
      <c r="G7" s="27">
        <v>0</v>
      </c>
      <c r="H7" s="27"/>
      <c r="I7" s="27"/>
      <c r="J7" s="27"/>
      <c r="K7" s="27"/>
      <c r="L7" s="27">
        <v>0</v>
      </c>
      <c r="M7" s="27"/>
      <c r="N7" s="27"/>
      <c r="O7" s="27"/>
      <c r="P7" s="27"/>
      <c r="Q7" s="27">
        <v>0</v>
      </c>
      <c r="R7" s="27"/>
      <c r="S7" s="27"/>
      <c r="T7" s="27"/>
      <c r="U7" s="27"/>
    </row>
    <row r="8" spans="1:21" x14ac:dyDescent="0.2">
      <c r="A8" s="28" t="s">
        <v>63</v>
      </c>
      <c r="B8" s="26"/>
      <c r="C8" s="26"/>
      <c r="D8" s="26"/>
      <c r="E8" s="26">
        <f t="shared" ref="E8:E16" si="1">B8+C8+D8</f>
        <v>0</v>
      </c>
      <c r="F8" s="26">
        <v>0</v>
      </c>
      <c r="G8" s="26">
        <f>ROUND($G$7*F8/100,1)</f>
        <v>0</v>
      </c>
      <c r="H8" s="26">
        <f t="shared" ref="H8:H16" si="2">ROUND(G8*85/100,1)</f>
        <v>0</v>
      </c>
      <c r="I8" s="26">
        <f>ROUND(G8*7/100,1)</f>
        <v>0</v>
      </c>
      <c r="J8" s="26">
        <f>ROUND(G8*8/100,1)</f>
        <v>0</v>
      </c>
      <c r="K8" s="26">
        <f t="shared" ref="K8:K16" si="3">H8+I8+J8</f>
        <v>0</v>
      </c>
      <c r="L8" s="26">
        <f>ROUND($L$7*F8/100,1)</f>
        <v>0</v>
      </c>
      <c r="M8" s="26">
        <f>ROUND(L8*85/100,1)</f>
        <v>0</v>
      </c>
      <c r="N8" s="26">
        <f>ROUND(L8*7/100,1)</f>
        <v>0</v>
      </c>
      <c r="O8" s="26">
        <f>ROUND(L8*8/100,1)</f>
        <v>0</v>
      </c>
      <c r="P8" s="26">
        <f>M8+N8+O8</f>
        <v>0</v>
      </c>
      <c r="Q8" s="26">
        <f>ROUND($Q$7*F8/100,1)</f>
        <v>0</v>
      </c>
      <c r="R8" s="26">
        <f>ROUND(Q8*85/100,1)</f>
        <v>0</v>
      </c>
      <c r="S8" s="26">
        <f>ROUND(Q8*7/100,1)</f>
        <v>0</v>
      </c>
      <c r="T8" s="26">
        <f>ROUND(Q8*8/100,1)</f>
        <v>0</v>
      </c>
      <c r="U8" s="26">
        <f>R8+S8+T8</f>
        <v>0</v>
      </c>
    </row>
    <row r="9" spans="1:21" x14ac:dyDescent="0.2">
      <c r="A9" s="28" t="s">
        <v>64</v>
      </c>
      <c r="B9" s="26"/>
      <c r="C9" s="26"/>
      <c r="D9" s="26"/>
      <c r="E9" s="26">
        <f t="shared" si="1"/>
        <v>0</v>
      </c>
      <c r="F9" s="26">
        <v>0</v>
      </c>
      <c r="G9" s="26">
        <f t="shared" ref="G9:G16" si="4">ROUND($G$7*F9/100,1)</f>
        <v>0</v>
      </c>
      <c r="H9" s="26">
        <f t="shared" si="2"/>
        <v>0</v>
      </c>
      <c r="I9" s="26">
        <f t="shared" ref="I9:I16" si="5">ROUND(G9*7/100,1)</f>
        <v>0</v>
      </c>
      <c r="J9" s="26">
        <f t="shared" ref="J9:J16" si="6">ROUND(G9*8/100,1)</f>
        <v>0</v>
      </c>
      <c r="K9" s="26">
        <f t="shared" si="3"/>
        <v>0</v>
      </c>
      <c r="L9" s="26">
        <f t="shared" ref="L9:L16" si="7">ROUND($L$7*F9/100,1)</f>
        <v>0</v>
      </c>
      <c r="M9" s="26">
        <f>ROUND(L9*85/100,1)</f>
        <v>0</v>
      </c>
      <c r="N9" s="26">
        <f t="shared" ref="N9:N16" si="8">ROUND(L9*7/100,1)</f>
        <v>0</v>
      </c>
      <c r="O9" s="26">
        <f t="shared" ref="O9:O16" si="9">ROUND(L9*8/100,1)</f>
        <v>0</v>
      </c>
      <c r="P9" s="26">
        <f t="shared" ref="P9:P16" si="10">M9+N9+O9</f>
        <v>0</v>
      </c>
      <c r="Q9" s="26">
        <f t="shared" ref="Q9:Q16" si="11">ROUND($Q$7*F9/100,1)</f>
        <v>0</v>
      </c>
      <c r="R9" s="26">
        <f t="shared" ref="R9:R16" si="12">ROUND(Q9*85/100,1)</f>
        <v>0</v>
      </c>
      <c r="S9" s="26">
        <f t="shared" ref="S9:S16" si="13">ROUND(Q9*7/100,1)</f>
        <v>0</v>
      </c>
      <c r="T9" s="26">
        <f t="shared" ref="T9:T16" si="14">ROUND(Q9*8/100,1)</f>
        <v>0</v>
      </c>
      <c r="U9" s="26">
        <f t="shared" ref="U9:U16" si="15">R9+S9+T9</f>
        <v>0</v>
      </c>
    </row>
    <row r="10" spans="1:21" x14ac:dyDescent="0.2">
      <c r="A10" s="28" t="s">
        <v>65</v>
      </c>
      <c r="B10" s="26"/>
      <c r="C10" s="26"/>
      <c r="D10" s="26"/>
      <c r="E10" s="26">
        <f t="shared" si="1"/>
        <v>0</v>
      </c>
      <c r="F10" s="26">
        <v>0</v>
      </c>
      <c r="G10" s="26">
        <f t="shared" si="4"/>
        <v>0</v>
      </c>
      <c r="H10" s="26">
        <f t="shared" si="2"/>
        <v>0</v>
      </c>
      <c r="I10" s="26">
        <f t="shared" si="5"/>
        <v>0</v>
      </c>
      <c r="J10" s="26">
        <f t="shared" si="6"/>
        <v>0</v>
      </c>
      <c r="K10" s="26">
        <f t="shared" si="3"/>
        <v>0</v>
      </c>
      <c r="L10" s="26">
        <f t="shared" si="7"/>
        <v>0</v>
      </c>
      <c r="M10" s="26">
        <f t="shared" ref="M10:M16" si="16">ROUND(L10*85/100,1)</f>
        <v>0</v>
      </c>
      <c r="N10" s="26">
        <f t="shared" si="8"/>
        <v>0</v>
      </c>
      <c r="O10" s="26">
        <f t="shared" si="9"/>
        <v>0</v>
      </c>
      <c r="P10" s="26">
        <f t="shared" si="10"/>
        <v>0</v>
      </c>
      <c r="Q10" s="26">
        <f t="shared" si="11"/>
        <v>0</v>
      </c>
      <c r="R10" s="26">
        <f t="shared" si="12"/>
        <v>0</v>
      </c>
      <c r="S10" s="26">
        <f t="shared" si="13"/>
        <v>0</v>
      </c>
      <c r="T10" s="26">
        <f t="shared" si="14"/>
        <v>0</v>
      </c>
      <c r="U10" s="26">
        <f t="shared" si="15"/>
        <v>0</v>
      </c>
    </row>
    <row r="11" spans="1:21" x14ac:dyDescent="0.2">
      <c r="A11" s="28" t="s">
        <v>66</v>
      </c>
      <c r="B11" s="26"/>
      <c r="C11" s="26"/>
      <c r="D11" s="26"/>
      <c r="E11" s="26">
        <f t="shared" si="1"/>
        <v>0</v>
      </c>
      <c r="F11" s="26">
        <v>0</v>
      </c>
      <c r="G11" s="26">
        <f t="shared" si="4"/>
        <v>0</v>
      </c>
      <c r="H11" s="26">
        <f t="shared" si="2"/>
        <v>0</v>
      </c>
      <c r="I11" s="26">
        <f t="shared" si="5"/>
        <v>0</v>
      </c>
      <c r="J11" s="26">
        <f t="shared" si="6"/>
        <v>0</v>
      </c>
      <c r="K11" s="26">
        <f t="shared" si="3"/>
        <v>0</v>
      </c>
      <c r="L11" s="26">
        <f t="shared" si="7"/>
        <v>0</v>
      </c>
      <c r="M11" s="26">
        <f t="shared" si="16"/>
        <v>0</v>
      </c>
      <c r="N11" s="26">
        <f t="shared" si="8"/>
        <v>0</v>
      </c>
      <c r="O11" s="26">
        <f t="shared" si="9"/>
        <v>0</v>
      </c>
      <c r="P11" s="26">
        <f t="shared" si="10"/>
        <v>0</v>
      </c>
      <c r="Q11" s="26">
        <f t="shared" si="11"/>
        <v>0</v>
      </c>
      <c r="R11" s="26">
        <f t="shared" si="12"/>
        <v>0</v>
      </c>
      <c r="S11" s="26">
        <f t="shared" si="13"/>
        <v>0</v>
      </c>
      <c r="T11" s="26">
        <f t="shared" si="14"/>
        <v>0</v>
      </c>
      <c r="U11" s="26">
        <f t="shared" si="15"/>
        <v>0</v>
      </c>
    </row>
    <row r="12" spans="1:21" x14ac:dyDescent="0.2">
      <c r="A12" s="28" t="s">
        <v>67</v>
      </c>
      <c r="B12" s="26"/>
      <c r="C12" s="26"/>
      <c r="D12" s="26"/>
      <c r="E12" s="26">
        <f t="shared" si="1"/>
        <v>0</v>
      </c>
      <c r="F12" s="26">
        <v>0</v>
      </c>
      <c r="G12" s="26">
        <f t="shared" si="4"/>
        <v>0</v>
      </c>
      <c r="H12" s="26">
        <f t="shared" si="2"/>
        <v>0</v>
      </c>
      <c r="I12" s="26">
        <f t="shared" si="5"/>
        <v>0</v>
      </c>
      <c r="J12" s="26">
        <f t="shared" si="6"/>
        <v>0</v>
      </c>
      <c r="K12" s="26">
        <f t="shared" si="3"/>
        <v>0</v>
      </c>
      <c r="L12" s="26">
        <f t="shared" si="7"/>
        <v>0</v>
      </c>
      <c r="M12" s="26">
        <f t="shared" si="16"/>
        <v>0</v>
      </c>
      <c r="N12" s="26">
        <f t="shared" si="8"/>
        <v>0</v>
      </c>
      <c r="O12" s="26">
        <f t="shared" si="9"/>
        <v>0</v>
      </c>
      <c r="P12" s="26">
        <f t="shared" si="10"/>
        <v>0</v>
      </c>
      <c r="Q12" s="26">
        <f t="shared" si="11"/>
        <v>0</v>
      </c>
      <c r="R12" s="26">
        <f t="shared" si="12"/>
        <v>0</v>
      </c>
      <c r="S12" s="26">
        <f t="shared" si="13"/>
        <v>0</v>
      </c>
      <c r="T12" s="26">
        <f t="shared" si="14"/>
        <v>0</v>
      </c>
      <c r="U12" s="26">
        <f t="shared" si="15"/>
        <v>0</v>
      </c>
    </row>
    <row r="13" spans="1:21" x14ac:dyDescent="0.2">
      <c r="A13" s="28" t="s">
        <v>68</v>
      </c>
      <c r="B13" s="26"/>
      <c r="C13" s="26"/>
      <c r="D13" s="26"/>
      <c r="E13" s="26">
        <f t="shared" si="1"/>
        <v>0</v>
      </c>
      <c r="F13" s="26">
        <v>0</v>
      </c>
      <c r="G13" s="26">
        <f t="shared" si="4"/>
        <v>0</v>
      </c>
      <c r="H13" s="26">
        <f t="shared" si="2"/>
        <v>0</v>
      </c>
      <c r="I13" s="26">
        <f t="shared" si="5"/>
        <v>0</v>
      </c>
      <c r="J13" s="26">
        <f t="shared" si="6"/>
        <v>0</v>
      </c>
      <c r="K13" s="26">
        <f t="shared" si="3"/>
        <v>0</v>
      </c>
      <c r="L13" s="26">
        <f t="shared" si="7"/>
        <v>0</v>
      </c>
      <c r="M13" s="26">
        <f t="shared" si="16"/>
        <v>0</v>
      </c>
      <c r="N13" s="26">
        <f t="shared" si="8"/>
        <v>0</v>
      </c>
      <c r="O13" s="26">
        <f t="shared" si="9"/>
        <v>0</v>
      </c>
      <c r="P13" s="26">
        <f t="shared" si="10"/>
        <v>0</v>
      </c>
      <c r="Q13" s="26">
        <f t="shared" si="11"/>
        <v>0</v>
      </c>
      <c r="R13" s="26">
        <f t="shared" si="12"/>
        <v>0</v>
      </c>
      <c r="S13" s="26">
        <f t="shared" si="13"/>
        <v>0</v>
      </c>
      <c r="T13" s="26">
        <f t="shared" si="14"/>
        <v>0</v>
      </c>
      <c r="U13" s="26">
        <f t="shared" si="15"/>
        <v>0</v>
      </c>
    </row>
    <row r="14" spans="1:21" x14ac:dyDescent="0.2">
      <c r="A14" s="28" t="s">
        <v>69</v>
      </c>
      <c r="B14" s="26"/>
      <c r="C14" s="26"/>
      <c r="D14" s="26"/>
      <c r="E14" s="26">
        <f t="shared" si="1"/>
        <v>0</v>
      </c>
      <c r="F14" s="26">
        <v>0</v>
      </c>
      <c r="G14" s="26">
        <f t="shared" si="4"/>
        <v>0</v>
      </c>
      <c r="H14" s="26">
        <f t="shared" si="2"/>
        <v>0</v>
      </c>
      <c r="I14" s="26">
        <f t="shared" si="5"/>
        <v>0</v>
      </c>
      <c r="J14" s="26">
        <f t="shared" si="6"/>
        <v>0</v>
      </c>
      <c r="K14" s="26">
        <f t="shared" si="3"/>
        <v>0</v>
      </c>
      <c r="L14" s="26">
        <f t="shared" si="7"/>
        <v>0</v>
      </c>
      <c r="M14" s="26">
        <f t="shared" si="16"/>
        <v>0</v>
      </c>
      <c r="N14" s="26">
        <f t="shared" si="8"/>
        <v>0</v>
      </c>
      <c r="O14" s="26">
        <f t="shared" si="9"/>
        <v>0</v>
      </c>
      <c r="P14" s="26">
        <f t="shared" si="10"/>
        <v>0</v>
      </c>
      <c r="Q14" s="26">
        <f t="shared" si="11"/>
        <v>0</v>
      </c>
      <c r="R14" s="26">
        <f t="shared" si="12"/>
        <v>0</v>
      </c>
      <c r="S14" s="26">
        <f t="shared" si="13"/>
        <v>0</v>
      </c>
      <c r="T14" s="26">
        <f t="shared" si="14"/>
        <v>0</v>
      </c>
      <c r="U14" s="26">
        <f t="shared" si="15"/>
        <v>0</v>
      </c>
    </row>
    <row r="15" spans="1:21" x14ac:dyDescent="0.2">
      <c r="A15" s="28" t="s">
        <v>70</v>
      </c>
      <c r="B15" s="26"/>
      <c r="C15" s="26"/>
      <c r="D15" s="26"/>
      <c r="E15" s="26">
        <f t="shared" si="1"/>
        <v>0</v>
      </c>
      <c r="F15" s="26">
        <v>0</v>
      </c>
      <c r="G15" s="26">
        <f t="shared" si="4"/>
        <v>0</v>
      </c>
      <c r="H15" s="26">
        <f t="shared" si="2"/>
        <v>0</v>
      </c>
      <c r="I15" s="26">
        <f t="shared" si="5"/>
        <v>0</v>
      </c>
      <c r="J15" s="26">
        <f t="shared" si="6"/>
        <v>0</v>
      </c>
      <c r="K15" s="26">
        <f t="shared" si="3"/>
        <v>0</v>
      </c>
      <c r="L15" s="26">
        <f t="shared" si="7"/>
        <v>0</v>
      </c>
      <c r="M15" s="26">
        <f t="shared" si="16"/>
        <v>0</v>
      </c>
      <c r="N15" s="26">
        <f t="shared" si="8"/>
        <v>0</v>
      </c>
      <c r="O15" s="26">
        <f t="shared" si="9"/>
        <v>0</v>
      </c>
      <c r="P15" s="26">
        <f t="shared" si="10"/>
        <v>0</v>
      </c>
      <c r="Q15" s="26">
        <f t="shared" si="11"/>
        <v>0</v>
      </c>
      <c r="R15" s="26">
        <f t="shared" si="12"/>
        <v>0</v>
      </c>
      <c r="S15" s="26">
        <f t="shared" si="13"/>
        <v>0</v>
      </c>
      <c r="T15" s="26">
        <f t="shared" si="14"/>
        <v>0</v>
      </c>
      <c r="U15" s="26">
        <f t="shared" si="15"/>
        <v>0</v>
      </c>
    </row>
    <row r="16" spans="1:21" x14ac:dyDescent="0.2">
      <c r="A16" s="28" t="s">
        <v>71</v>
      </c>
      <c r="B16" s="26"/>
      <c r="C16" s="26"/>
      <c r="D16" s="26"/>
      <c r="E16" s="26">
        <f t="shared" si="1"/>
        <v>0</v>
      </c>
      <c r="F16" s="26">
        <v>0</v>
      </c>
      <c r="G16" s="26">
        <f t="shared" si="4"/>
        <v>0</v>
      </c>
      <c r="H16" s="26">
        <f t="shared" si="2"/>
        <v>0</v>
      </c>
      <c r="I16" s="26">
        <f t="shared" si="5"/>
        <v>0</v>
      </c>
      <c r="J16" s="26">
        <f t="shared" si="6"/>
        <v>0</v>
      </c>
      <c r="K16" s="26">
        <f t="shared" si="3"/>
        <v>0</v>
      </c>
      <c r="L16" s="26">
        <f t="shared" si="7"/>
        <v>0</v>
      </c>
      <c r="M16" s="26">
        <f t="shared" si="16"/>
        <v>0</v>
      </c>
      <c r="N16" s="26">
        <f t="shared" si="8"/>
        <v>0</v>
      </c>
      <c r="O16" s="26">
        <f t="shared" si="9"/>
        <v>0</v>
      </c>
      <c r="P16" s="26">
        <f t="shared" si="10"/>
        <v>0</v>
      </c>
      <c r="Q16" s="26">
        <f t="shared" si="11"/>
        <v>0</v>
      </c>
      <c r="R16" s="26">
        <f t="shared" si="12"/>
        <v>0</v>
      </c>
      <c r="S16" s="26">
        <f t="shared" si="13"/>
        <v>0</v>
      </c>
      <c r="T16" s="26">
        <f t="shared" si="14"/>
        <v>0</v>
      </c>
      <c r="U16" s="26">
        <f t="shared" si="15"/>
        <v>0</v>
      </c>
    </row>
    <row r="17" spans="1:21" x14ac:dyDescent="0.2">
      <c r="A17" s="23" t="s">
        <v>72</v>
      </c>
      <c r="B17" s="24">
        <f>SUM(B18:B30)</f>
        <v>256.45999999999998</v>
      </c>
      <c r="C17" s="24">
        <f>SUM(C18:C30)</f>
        <v>91.399999999999991</v>
      </c>
      <c r="D17" s="24">
        <f>SUM(D18:D30)</f>
        <v>0</v>
      </c>
      <c r="E17" s="24">
        <f>SUM(E18:E30)</f>
        <v>347.85999999999996</v>
      </c>
      <c r="F17" s="24"/>
      <c r="G17" s="24">
        <f>SUM(G18:G30)-G18</f>
        <v>1353.2</v>
      </c>
      <c r="H17" s="24">
        <f>SUM(H18:H30)</f>
        <v>1150.2</v>
      </c>
      <c r="I17" s="24">
        <f>SUM(I18:I30)</f>
        <v>200.5</v>
      </c>
      <c r="J17" s="24">
        <f>SUM(J18:J30)</f>
        <v>2.5</v>
      </c>
      <c r="K17" s="24">
        <f>SUM(K18:K30)</f>
        <v>1353.1999999999998</v>
      </c>
      <c r="L17" s="24">
        <f>SUM(L18:L30)-L18</f>
        <v>1460.1</v>
      </c>
      <c r="M17" s="24">
        <f t="shared" ref="M17:U17" si="17">SUM(M18:M30)</f>
        <v>1241.0999999999999</v>
      </c>
      <c r="N17" s="24">
        <f t="shared" si="17"/>
        <v>216.4</v>
      </c>
      <c r="O17" s="24">
        <f t="shared" si="17"/>
        <v>2.7</v>
      </c>
      <c r="P17" s="24">
        <f t="shared" si="17"/>
        <v>1460.2</v>
      </c>
      <c r="Q17" s="24">
        <f>SUM(Q18:Q30)-Q18</f>
        <v>1575.4</v>
      </c>
      <c r="R17" s="24">
        <f t="shared" si="17"/>
        <v>1339.1</v>
      </c>
      <c r="S17" s="24">
        <f t="shared" si="17"/>
        <v>233.4</v>
      </c>
      <c r="T17" s="24">
        <f t="shared" si="17"/>
        <v>2.9</v>
      </c>
      <c r="U17" s="24">
        <f t="shared" si="17"/>
        <v>1575.4</v>
      </c>
    </row>
    <row r="18" spans="1:21" ht="25.5" x14ac:dyDescent="0.2">
      <c r="A18" s="25" t="s">
        <v>73</v>
      </c>
      <c r="B18" s="26"/>
      <c r="C18" s="26"/>
      <c r="D18" s="26"/>
      <c r="E18" s="26">
        <f>B18++C18+D18</f>
        <v>0</v>
      </c>
      <c r="F18" s="26"/>
      <c r="G18" s="27">
        <f>'прогноз 2026-2028'!AR9</f>
        <v>1353.2</v>
      </c>
      <c r="H18" s="27"/>
      <c r="I18" s="27"/>
      <c r="J18" s="27"/>
      <c r="K18" s="27"/>
      <c r="L18" s="27">
        <f>'прогноз 2026-2028'!AW9</f>
        <v>1460.1</v>
      </c>
      <c r="M18" s="27"/>
      <c r="N18" s="27"/>
      <c r="O18" s="27"/>
      <c r="P18" s="27"/>
      <c r="Q18" s="27">
        <f>'прогноз 2026-2028'!BB9</f>
        <v>1575.4</v>
      </c>
      <c r="R18" s="27"/>
      <c r="S18" s="27"/>
      <c r="T18" s="27"/>
      <c r="U18" s="27"/>
    </row>
    <row r="19" spans="1:21" x14ac:dyDescent="0.2">
      <c r="A19" s="29" t="s">
        <v>74</v>
      </c>
      <c r="B19" s="26">
        <v>250.66</v>
      </c>
      <c r="C19" s="26">
        <v>89.3</v>
      </c>
      <c r="D19" s="26"/>
      <c r="E19" s="26">
        <f t="shared" ref="E19:E81" si="18">B19++C19+D19</f>
        <v>339.96</v>
      </c>
      <c r="F19" s="26">
        <f>ROUND(E19/$E$17*100,1)</f>
        <v>97.7</v>
      </c>
      <c r="G19" s="26">
        <f>ROUND($G$18*F19/100,1)</f>
        <v>1322.1</v>
      </c>
      <c r="H19" s="26">
        <f t="shared" ref="H19:H30" si="19">ROUND(G19*85/100,1)</f>
        <v>1123.8</v>
      </c>
      <c r="I19" s="26">
        <f>ROUND(G19*15/100,1)</f>
        <v>198.3</v>
      </c>
      <c r="J19" s="26"/>
      <c r="K19" s="26">
        <f t="shared" ref="K19:K30" si="20">H19+I19+J19</f>
        <v>1322.1</v>
      </c>
      <c r="L19" s="26">
        <f>ROUND($L$18*F19/100,1)</f>
        <v>1426.5</v>
      </c>
      <c r="M19" s="26">
        <f t="shared" ref="M19:M30" si="21">ROUND(L19*85/100,1)</f>
        <v>1212.5</v>
      </c>
      <c r="N19" s="26">
        <f>ROUND(L19*15/100,1)</f>
        <v>214</v>
      </c>
      <c r="O19" s="26"/>
      <c r="P19" s="26">
        <f t="shared" ref="P19:P30" si="22">M19+N19+O19</f>
        <v>1426.5</v>
      </c>
      <c r="Q19" s="26">
        <f>ROUND($Q$18*F19/100,1)</f>
        <v>1539.2</v>
      </c>
      <c r="R19" s="26">
        <f>ROUND(Q19*85/100,1)</f>
        <v>1308.3</v>
      </c>
      <c r="S19" s="26">
        <f>ROUND(Q19*15/100,1)</f>
        <v>230.9</v>
      </c>
      <c r="T19" s="26"/>
      <c r="U19" s="26">
        <f t="shared" ref="U19:U30" si="23">R19+S19+T19</f>
        <v>1539.2</v>
      </c>
    </row>
    <row r="20" spans="1:21" x14ac:dyDescent="0.2">
      <c r="A20" s="28" t="s">
        <v>75</v>
      </c>
      <c r="B20" s="26"/>
      <c r="C20" s="26"/>
      <c r="D20" s="26"/>
      <c r="E20" s="26">
        <f>B20++C20+D20</f>
        <v>0</v>
      </c>
      <c r="F20" s="26">
        <f t="shared" ref="F20:F30" si="24">ROUND(E20/$E$17*100,1)</f>
        <v>0</v>
      </c>
      <c r="G20" s="26">
        <f t="shared" ref="G20:G30" si="25">ROUND($G$18*F20/100,1)</f>
        <v>0</v>
      </c>
      <c r="H20" s="26">
        <f t="shared" si="19"/>
        <v>0</v>
      </c>
      <c r="I20" s="26">
        <f>ROUND(G20*7/100,1)</f>
        <v>0</v>
      </c>
      <c r="J20" s="26">
        <f>ROUND(G20*8/100,1)</f>
        <v>0</v>
      </c>
      <c r="K20" s="26">
        <f t="shared" si="20"/>
        <v>0</v>
      </c>
      <c r="L20" s="26">
        <f t="shared" ref="L20:L30" si="26">ROUND($L$18*F20/100,1)</f>
        <v>0</v>
      </c>
      <c r="M20" s="26">
        <f t="shared" si="21"/>
        <v>0</v>
      </c>
      <c r="N20" s="26">
        <f>ROUND(L20*7/100,1)</f>
        <v>0</v>
      </c>
      <c r="O20" s="26">
        <f t="shared" ref="O20:O30" si="27">ROUND(L20*8/100,1)</f>
        <v>0</v>
      </c>
      <c r="P20" s="26">
        <f t="shared" si="22"/>
        <v>0</v>
      </c>
      <c r="Q20" s="26">
        <f t="shared" ref="Q20:Q30" si="28">ROUND($Q$18*F20/100,1)</f>
        <v>0</v>
      </c>
      <c r="R20" s="26">
        <f t="shared" ref="R20:R30" si="29">ROUND(Q20*85/100,1)</f>
        <v>0</v>
      </c>
      <c r="S20" s="26">
        <f>ROUND(Q20*7/100,1)</f>
        <v>0</v>
      </c>
      <c r="T20" s="26">
        <f t="shared" ref="T20:T30" si="30">ROUND(Q20*8/100,1)</f>
        <v>0</v>
      </c>
      <c r="U20" s="26">
        <f t="shared" si="23"/>
        <v>0</v>
      </c>
    </row>
    <row r="21" spans="1:21" x14ac:dyDescent="0.2">
      <c r="A21" s="28" t="s">
        <v>76</v>
      </c>
      <c r="B21" s="26"/>
      <c r="C21" s="26"/>
      <c r="D21" s="26"/>
      <c r="E21" s="26">
        <f t="shared" si="18"/>
        <v>0</v>
      </c>
      <c r="F21" s="26">
        <f t="shared" si="24"/>
        <v>0</v>
      </c>
      <c r="G21" s="26">
        <f t="shared" si="25"/>
        <v>0</v>
      </c>
      <c r="H21" s="26">
        <f t="shared" si="19"/>
        <v>0</v>
      </c>
      <c r="I21" s="26">
        <f t="shared" ref="I21:I30" si="31">ROUND(G21*7/100,1)</f>
        <v>0</v>
      </c>
      <c r="J21" s="26">
        <f t="shared" ref="J21:J30" si="32">ROUND(G21*8/100,1)</f>
        <v>0</v>
      </c>
      <c r="K21" s="26">
        <f t="shared" si="20"/>
        <v>0</v>
      </c>
      <c r="L21" s="26">
        <f t="shared" si="26"/>
        <v>0</v>
      </c>
      <c r="M21" s="26">
        <f t="shared" si="21"/>
        <v>0</v>
      </c>
      <c r="N21" s="26">
        <f t="shared" ref="N21:N30" si="33">ROUND(L21*7/100,1)</f>
        <v>0</v>
      </c>
      <c r="O21" s="26">
        <f t="shared" si="27"/>
        <v>0</v>
      </c>
      <c r="P21" s="26">
        <f t="shared" si="22"/>
        <v>0</v>
      </c>
      <c r="Q21" s="26">
        <f t="shared" si="28"/>
        <v>0</v>
      </c>
      <c r="R21" s="26">
        <f t="shared" si="29"/>
        <v>0</v>
      </c>
      <c r="S21" s="26">
        <f t="shared" ref="S21:S30" si="34">ROUND(Q21*7/100,1)</f>
        <v>0</v>
      </c>
      <c r="T21" s="26">
        <f t="shared" si="30"/>
        <v>0</v>
      </c>
      <c r="U21" s="26">
        <f t="shared" si="23"/>
        <v>0</v>
      </c>
    </row>
    <row r="22" spans="1:21" x14ac:dyDescent="0.2">
      <c r="A22" s="28" t="s">
        <v>77</v>
      </c>
      <c r="B22" s="26">
        <v>5.8</v>
      </c>
      <c r="C22" s="26">
        <v>2.1</v>
      </c>
      <c r="D22" s="26"/>
      <c r="E22" s="26">
        <f>B22++C22+D22</f>
        <v>7.9</v>
      </c>
      <c r="F22" s="26">
        <f t="shared" si="24"/>
        <v>2.2999999999999998</v>
      </c>
      <c r="G22" s="26">
        <f t="shared" si="25"/>
        <v>31.1</v>
      </c>
      <c r="H22" s="26">
        <f t="shared" si="19"/>
        <v>26.4</v>
      </c>
      <c r="I22" s="26">
        <f t="shared" si="31"/>
        <v>2.2000000000000002</v>
      </c>
      <c r="J22" s="26">
        <f t="shared" si="32"/>
        <v>2.5</v>
      </c>
      <c r="K22" s="26">
        <f t="shared" si="20"/>
        <v>31.099999999999998</v>
      </c>
      <c r="L22" s="26">
        <f t="shared" si="26"/>
        <v>33.6</v>
      </c>
      <c r="M22" s="26">
        <f t="shared" si="21"/>
        <v>28.6</v>
      </c>
      <c r="N22" s="26">
        <f t="shared" si="33"/>
        <v>2.4</v>
      </c>
      <c r="O22" s="26">
        <f t="shared" si="27"/>
        <v>2.7</v>
      </c>
      <c r="P22" s="26">
        <f t="shared" si="22"/>
        <v>33.700000000000003</v>
      </c>
      <c r="Q22" s="26">
        <f t="shared" si="28"/>
        <v>36.200000000000003</v>
      </c>
      <c r="R22" s="26">
        <f t="shared" si="29"/>
        <v>30.8</v>
      </c>
      <c r="S22" s="26">
        <f t="shared" si="34"/>
        <v>2.5</v>
      </c>
      <c r="T22" s="26">
        <f t="shared" si="30"/>
        <v>2.9</v>
      </c>
      <c r="U22" s="26">
        <f t="shared" si="23"/>
        <v>36.199999999999996</v>
      </c>
    </row>
    <row r="23" spans="1:21" x14ac:dyDescent="0.2">
      <c r="A23" s="28" t="s">
        <v>78</v>
      </c>
      <c r="B23" s="26"/>
      <c r="C23" s="26"/>
      <c r="D23" s="26"/>
      <c r="E23" s="26">
        <f t="shared" si="18"/>
        <v>0</v>
      </c>
      <c r="F23" s="26">
        <f t="shared" si="24"/>
        <v>0</v>
      </c>
      <c r="G23" s="26">
        <f t="shared" si="25"/>
        <v>0</v>
      </c>
      <c r="H23" s="26">
        <f t="shared" si="19"/>
        <v>0</v>
      </c>
      <c r="I23" s="26">
        <f t="shared" si="31"/>
        <v>0</v>
      </c>
      <c r="J23" s="26">
        <f t="shared" si="32"/>
        <v>0</v>
      </c>
      <c r="K23" s="26">
        <f t="shared" si="20"/>
        <v>0</v>
      </c>
      <c r="L23" s="26">
        <f t="shared" si="26"/>
        <v>0</v>
      </c>
      <c r="M23" s="26">
        <f t="shared" si="21"/>
        <v>0</v>
      </c>
      <c r="N23" s="26">
        <f t="shared" si="33"/>
        <v>0</v>
      </c>
      <c r="O23" s="26">
        <f t="shared" si="27"/>
        <v>0</v>
      </c>
      <c r="P23" s="26">
        <f t="shared" si="22"/>
        <v>0</v>
      </c>
      <c r="Q23" s="26">
        <f t="shared" si="28"/>
        <v>0</v>
      </c>
      <c r="R23" s="26">
        <f t="shared" si="29"/>
        <v>0</v>
      </c>
      <c r="S23" s="26">
        <f t="shared" si="34"/>
        <v>0</v>
      </c>
      <c r="T23" s="26">
        <f t="shared" si="30"/>
        <v>0</v>
      </c>
      <c r="U23" s="26">
        <f t="shared" si="23"/>
        <v>0</v>
      </c>
    </row>
    <row r="24" spans="1:21" x14ac:dyDescent="0.2">
      <c r="A24" s="28" t="s">
        <v>79</v>
      </c>
      <c r="B24" s="26"/>
      <c r="C24" s="26"/>
      <c r="D24" s="26"/>
      <c r="E24" s="26">
        <f t="shared" si="18"/>
        <v>0</v>
      </c>
      <c r="F24" s="26">
        <f t="shared" si="24"/>
        <v>0</v>
      </c>
      <c r="G24" s="26">
        <f t="shared" si="25"/>
        <v>0</v>
      </c>
      <c r="H24" s="26">
        <f>ROUND(G24*85/100,1)</f>
        <v>0</v>
      </c>
      <c r="I24" s="26">
        <f t="shared" si="31"/>
        <v>0</v>
      </c>
      <c r="J24" s="26">
        <f t="shared" si="32"/>
        <v>0</v>
      </c>
      <c r="K24" s="26">
        <f t="shared" si="20"/>
        <v>0</v>
      </c>
      <c r="L24" s="26">
        <f t="shared" si="26"/>
        <v>0</v>
      </c>
      <c r="M24" s="26">
        <f t="shared" si="21"/>
        <v>0</v>
      </c>
      <c r="N24" s="26">
        <f t="shared" si="33"/>
        <v>0</v>
      </c>
      <c r="O24" s="26">
        <f t="shared" si="27"/>
        <v>0</v>
      </c>
      <c r="P24" s="26">
        <f t="shared" si="22"/>
        <v>0</v>
      </c>
      <c r="Q24" s="26">
        <f t="shared" si="28"/>
        <v>0</v>
      </c>
      <c r="R24" s="26">
        <f t="shared" si="29"/>
        <v>0</v>
      </c>
      <c r="S24" s="26">
        <f t="shared" si="34"/>
        <v>0</v>
      </c>
      <c r="T24" s="26">
        <f t="shared" si="30"/>
        <v>0</v>
      </c>
      <c r="U24" s="26">
        <f t="shared" si="23"/>
        <v>0</v>
      </c>
    </row>
    <row r="25" spans="1:21" x14ac:dyDescent="0.2">
      <c r="A25" s="28" t="s">
        <v>80</v>
      </c>
      <c r="B25" s="26"/>
      <c r="C25" s="26"/>
      <c r="D25" s="26"/>
      <c r="E25" s="26">
        <f t="shared" si="18"/>
        <v>0</v>
      </c>
      <c r="F25" s="26">
        <f t="shared" si="24"/>
        <v>0</v>
      </c>
      <c r="G25" s="26">
        <f t="shared" si="25"/>
        <v>0</v>
      </c>
      <c r="H25" s="26">
        <f t="shared" si="19"/>
        <v>0</v>
      </c>
      <c r="I25" s="26">
        <f t="shared" si="31"/>
        <v>0</v>
      </c>
      <c r="J25" s="26">
        <f t="shared" si="32"/>
        <v>0</v>
      </c>
      <c r="K25" s="26">
        <f t="shared" si="20"/>
        <v>0</v>
      </c>
      <c r="L25" s="26">
        <f t="shared" si="26"/>
        <v>0</v>
      </c>
      <c r="M25" s="26">
        <f t="shared" si="21"/>
        <v>0</v>
      </c>
      <c r="N25" s="26">
        <f t="shared" si="33"/>
        <v>0</v>
      </c>
      <c r="O25" s="26">
        <f t="shared" si="27"/>
        <v>0</v>
      </c>
      <c r="P25" s="26">
        <f t="shared" si="22"/>
        <v>0</v>
      </c>
      <c r="Q25" s="26">
        <f t="shared" si="28"/>
        <v>0</v>
      </c>
      <c r="R25" s="26">
        <f t="shared" si="29"/>
        <v>0</v>
      </c>
      <c r="S25" s="26">
        <f t="shared" si="34"/>
        <v>0</v>
      </c>
      <c r="T25" s="26">
        <f t="shared" si="30"/>
        <v>0</v>
      </c>
      <c r="U25" s="26">
        <f t="shared" si="23"/>
        <v>0</v>
      </c>
    </row>
    <row r="26" spans="1:21" x14ac:dyDescent="0.2">
      <c r="A26" s="28" t="s">
        <v>81</v>
      </c>
      <c r="B26" s="26"/>
      <c r="C26" s="26"/>
      <c r="D26" s="26"/>
      <c r="E26" s="26">
        <f t="shared" si="18"/>
        <v>0</v>
      </c>
      <c r="F26" s="26">
        <f t="shared" si="24"/>
        <v>0</v>
      </c>
      <c r="G26" s="26">
        <f t="shared" si="25"/>
        <v>0</v>
      </c>
      <c r="H26" s="26">
        <f t="shared" si="19"/>
        <v>0</v>
      </c>
      <c r="I26" s="26">
        <f t="shared" si="31"/>
        <v>0</v>
      </c>
      <c r="J26" s="26">
        <f t="shared" si="32"/>
        <v>0</v>
      </c>
      <c r="K26" s="26">
        <f t="shared" si="20"/>
        <v>0</v>
      </c>
      <c r="L26" s="26">
        <f t="shared" si="26"/>
        <v>0</v>
      </c>
      <c r="M26" s="26">
        <f t="shared" si="21"/>
        <v>0</v>
      </c>
      <c r="N26" s="26">
        <f t="shared" si="33"/>
        <v>0</v>
      </c>
      <c r="O26" s="26">
        <f t="shared" si="27"/>
        <v>0</v>
      </c>
      <c r="P26" s="26">
        <f t="shared" si="22"/>
        <v>0</v>
      </c>
      <c r="Q26" s="26">
        <f t="shared" si="28"/>
        <v>0</v>
      </c>
      <c r="R26" s="26">
        <f t="shared" si="29"/>
        <v>0</v>
      </c>
      <c r="S26" s="26">
        <f t="shared" si="34"/>
        <v>0</v>
      </c>
      <c r="T26" s="26">
        <f t="shared" si="30"/>
        <v>0</v>
      </c>
      <c r="U26" s="26">
        <f t="shared" si="23"/>
        <v>0</v>
      </c>
    </row>
    <row r="27" spans="1:21" x14ac:dyDescent="0.2">
      <c r="A27" s="28" t="s">
        <v>82</v>
      </c>
      <c r="B27" s="26"/>
      <c r="C27" s="26"/>
      <c r="D27" s="26"/>
      <c r="E27" s="26">
        <f t="shared" si="18"/>
        <v>0</v>
      </c>
      <c r="F27" s="26">
        <f t="shared" si="24"/>
        <v>0</v>
      </c>
      <c r="G27" s="26">
        <f t="shared" si="25"/>
        <v>0</v>
      </c>
      <c r="H27" s="26">
        <f t="shared" si="19"/>
        <v>0</v>
      </c>
      <c r="I27" s="26">
        <f t="shared" si="31"/>
        <v>0</v>
      </c>
      <c r="J27" s="26">
        <f t="shared" si="32"/>
        <v>0</v>
      </c>
      <c r="K27" s="26">
        <f t="shared" si="20"/>
        <v>0</v>
      </c>
      <c r="L27" s="26">
        <f t="shared" si="26"/>
        <v>0</v>
      </c>
      <c r="M27" s="26">
        <f t="shared" si="21"/>
        <v>0</v>
      </c>
      <c r="N27" s="26">
        <f t="shared" si="33"/>
        <v>0</v>
      </c>
      <c r="O27" s="26">
        <f t="shared" si="27"/>
        <v>0</v>
      </c>
      <c r="P27" s="26">
        <f t="shared" si="22"/>
        <v>0</v>
      </c>
      <c r="Q27" s="26">
        <f t="shared" si="28"/>
        <v>0</v>
      </c>
      <c r="R27" s="26">
        <f t="shared" si="29"/>
        <v>0</v>
      </c>
      <c r="S27" s="26">
        <f t="shared" si="34"/>
        <v>0</v>
      </c>
      <c r="T27" s="26">
        <f t="shared" si="30"/>
        <v>0</v>
      </c>
      <c r="U27" s="26">
        <f t="shared" si="23"/>
        <v>0</v>
      </c>
    </row>
    <row r="28" spans="1:21" x14ac:dyDescent="0.2">
      <c r="A28" s="28" t="s">
        <v>83</v>
      </c>
      <c r="B28" s="26"/>
      <c r="C28" s="26"/>
      <c r="D28" s="26"/>
      <c r="E28" s="26">
        <f t="shared" si="18"/>
        <v>0</v>
      </c>
      <c r="F28" s="26">
        <f t="shared" si="24"/>
        <v>0</v>
      </c>
      <c r="G28" s="26">
        <f t="shared" si="25"/>
        <v>0</v>
      </c>
      <c r="H28" s="26">
        <f t="shared" si="19"/>
        <v>0</v>
      </c>
      <c r="I28" s="26">
        <f t="shared" si="31"/>
        <v>0</v>
      </c>
      <c r="J28" s="26">
        <f t="shared" si="32"/>
        <v>0</v>
      </c>
      <c r="K28" s="26">
        <f t="shared" si="20"/>
        <v>0</v>
      </c>
      <c r="L28" s="26">
        <f t="shared" si="26"/>
        <v>0</v>
      </c>
      <c r="M28" s="26">
        <f t="shared" si="21"/>
        <v>0</v>
      </c>
      <c r="N28" s="26">
        <f t="shared" si="33"/>
        <v>0</v>
      </c>
      <c r="O28" s="26">
        <f t="shared" si="27"/>
        <v>0</v>
      </c>
      <c r="P28" s="26">
        <f t="shared" si="22"/>
        <v>0</v>
      </c>
      <c r="Q28" s="26">
        <f t="shared" si="28"/>
        <v>0</v>
      </c>
      <c r="R28" s="26">
        <f t="shared" si="29"/>
        <v>0</v>
      </c>
      <c r="S28" s="26">
        <f t="shared" si="34"/>
        <v>0</v>
      </c>
      <c r="T28" s="26">
        <f t="shared" si="30"/>
        <v>0</v>
      </c>
      <c r="U28" s="26">
        <f t="shared" si="23"/>
        <v>0</v>
      </c>
    </row>
    <row r="29" spans="1:21" x14ac:dyDescent="0.2">
      <c r="A29" s="28" t="s">
        <v>84</v>
      </c>
      <c r="B29" s="26"/>
      <c r="C29" s="26"/>
      <c r="D29" s="26"/>
      <c r="E29" s="26">
        <f t="shared" si="18"/>
        <v>0</v>
      </c>
      <c r="F29" s="26">
        <f t="shared" si="24"/>
        <v>0</v>
      </c>
      <c r="G29" s="26">
        <f t="shared" si="25"/>
        <v>0</v>
      </c>
      <c r="H29" s="26">
        <f t="shared" si="19"/>
        <v>0</v>
      </c>
      <c r="I29" s="26">
        <f t="shared" si="31"/>
        <v>0</v>
      </c>
      <c r="J29" s="26">
        <f t="shared" si="32"/>
        <v>0</v>
      </c>
      <c r="K29" s="26">
        <f t="shared" si="20"/>
        <v>0</v>
      </c>
      <c r="L29" s="26">
        <f t="shared" si="26"/>
        <v>0</v>
      </c>
      <c r="M29" s="26">
        <f t="shared" si="21"/>
        <v>0</v>
      </c>
      <c r="N29" s="26">
        <f t="shared" si="33"/>
        <v>0</v>
      </c>
      <c r="O29" s="26">
        <f t="shared" si="27"/>
        <v>0</v>
      </c>
      <c r="P29" s="26">
        <f t="shared" si="22"/>
        <v>0</v>
      </c>
      <c r="Q29" s="26">
        <f t="shared" si="28"/>
        <v>0</v>
      </c>
      <c r="R29" s="26">
        <f t="shared" si="29"/>
        <v>0</v>
      </c>
      <c r="S29" s="26">
        <f t="shared" si="34"/>
        <v>0</v>
      </c>
      <c r="T29" s="26">
        <f t="shared" si="30"/>
        <v>0</v>
      </c>
      <c r="U29" s="26">
        <f t="shared" si="23"/>
        <v>0</v>
      </c>
    </row>
    <row r="30" spans="1:21" x14ac:dyDescent="0.2">
      <c r="A30" s="28" t="s">
        <v>85</v>
      </c>
      <c r="B30" s="26"/>
      <c r="C30" s="26"/>
      <c r="D30" s="26"/>
      <c r="E30" s="26">
        <f t="shared" si="18"/>
        <v>0</v>
      </c>
      <c r="F30" s="26">
        <f t="shared" si="24"/>
        <v>0</v>
      </c>
      <c r="G30" s="26">
        <f t="shared" si="25"/>
        <v>0</v>
      </c>
      <c r="H30" s="26">
        <f t="shared" si="19"/>
        <v>0</v>
      </c>
      <c r="I30" s="26">
        <f t="shared" si="31"/>
        <v>0</v>
      </c>
      <c r="J30" s="26">
        <f t="shared" si="32"/>
        <v>0</v>
      </c>
      <c r="K30" s="26">
        <f t="shared" si="20"/>
        <v>0</v>
      </c>
      <c r="L30" s="26">
        <f t="shared" si="26"/>
        <v>0</v>
      </c>
      <c r="M30" s="26">
        <f t="shared" si="21"/>
        <v>0</v>
      </c>
      <c r="N30" s="26">
        <f t="shared" si="33"/>
        <v>0</v>
      </c>
      <c r="O30" s="26">
        <f t="shared" si="27"/>
        <v>0</v>
      </c>
      <c r="P30" s="26">
        <f t="shared" si="22"/>
        <v>0</v>
      </c>
      <c r="Q30" s="26">
        <f t="shared" si="28"/>
        <v>0</v>
      </c>
      <c r="R30" s="26">
        <f t="shared" si="29"/>
        <v>0</v>
      </c>
      <c r="S30" s="26">
        <f t="shared" si="34"/>
        <v>0</v>
      </c>
      <c r="T30" s="26">
        <f t="shared" si="30"/>
        <v>0</v>
      </c>
      <c r="U30" s="26">
        <f t="shared" si="23"/>
        <v>0</v>
      </c>
    </row>
    <row r="31" spans="1:21" x14ac:dyDescent="0.2">
      <c r="A31" s="23" t="s">
        <v>86</v>
      </c>
      <c r="B31" s="24">
        <f t="shared" ref="B31:J31" si="35">SUM(B32:B47)</f>
        <v>65.14</v>
      </c>
      <c r="C31" s="24">
        <f t="shared" si="35"/>
        <v>37.200000000000003</v>
      </c>
      <c r="D31" s="24">
        <f t="shared" si="35"/>
        <v>0.4</v>
      </c>
      <c r="E31" s="24">
        <f t="shared" si="35"/>
        <v>102.74</v>
      </c>
      <c r="F31" s="24"/>
      <c r="G31" s="24">
        <f>SUM(G32:G47)-G32</f>
        <v>154.69999999999999</v>
      </c>
      <c r="H31" s="24">
        <f>SUM(H32:H47)</f>
        <v>131.5</v>
      </c>
      <c r="I31" s="24">
        <f t="shared" si="35"/>
        <v>21.200000000000003</v>
      </c>
      <c r="J31" s="24">
        <f t="shared" si="35"/>
        <v>2</v>
      </c>
      <c r="K31" s="24">
        <f>SUM(K32:K47)</f>
        <v>154.70000000000002</v>
      </c>
      <c r="L31" s="24">
        <f>SUM(L32:L47)-L32</f>
        <v>166.99999999999997</v>
      </c>
      <c r="M31" s="24">
        <f t="shared" ref="M31:U31" si="36">SUM(M32:M47)</f>
        <v>141.9</v>
      </c>
      <c r="N31" s="24">
        <f t="shared" si="36"/>
        <v>22.999999999999996</v>
      </c>
      <c r="O31" s="24">
        <f t="shared" si="36"/>
        <v>2</v>
      </c>
      <c r="P31" s="24">
        <f t="shared" si="36"/>
        <v>166.9</v>
      </c>
      <c r="Q31" s="24">
        <f>SUM(Q32:Q47)-Q32</f>
        <v>180.19999999999996</v>
      </c>
      <c r="R31" s="24">
        <f t="shared" si="36"/>
        <v>153.10000000000002</v>
      </c>
      <c r="S31" s="24">
        <f t="shared" si="36"/>
        <v>24.9</v>
      </c>
      <c r="T31" s="24">
        <f t="shared" si="36"/>
        <v>2.2000000000000002</v>
      </c>
      <c r="U31" s="24">
        <f t="shared" si="36"/>
        <v>180.20000000000002</v>
      </c>
    </row>
    <row r="32" spans="1:21" ht="25.5" x14ac:dyDescent="0.2">
      <c r="A32" s="105" t="s">
        <v>87</v>
      </c>
      <c r="B32" s="26"/>
      <c r="C32" s="26"/>
      <c r="D32" s="26"/>
      <c r="E32" s="26">
        <f t="shared" si="18"/>
        <v>0</v>
      </c>
      <c r="F32" s="26"/>
      <c r="G32" s="27">
        <f>'прогноз 2026-2028'!AR10</f>
        <v>154.69999999999999</v>
      </c>
      <c r="H32" s="27"/>
      <c r="I32" s="27"/>
      <c r="J32" s="27"/>
      <c r="K32" s="27"/>
      <c r="L32" s="27">
        <f>'прогноз 2026-2028'!AW10</f>
        <v>166.9</v>
      </c>
      <c r="M32" s="27"/>
      <c r="N32" s="27"/>
      <c r="O32" s="27"/>
      <c r="P32" s="27"/>
      <c r="Q32" s="27">
        <f>'прогноз 2026-2028'!BB10</f>
        <v>180.1</v>
      </c>
      <c r="R32" s="27"/>
      <c r="S32" s="27"/>
      <c r="T32" s="27"/>
      <c r="U32" s="27"/>
    </row>
    <row r="33" spans="1:21" x14ac:dyDescent="0.2">
      <c r="A33" s="29" t="s">
        <v>88</v>
      </c>
      <c r="B33" s="26">
        <v>55.12</v>
      </c>
      <c r="C33" s="26">
        <v>31.8</v>
      </c>
      <c r="D33" s="26"/>
      <c r="E33" s="26">
        <f t="shared" si="18"/>
        <v>86.92</v>
      </c>
      <c r="F33" s="26">
        <f>ROUND(E33/$E$31*100,1)</f>
        <v>84.6</v>
      </c>
      <c r="G33" s="26">
        <f>ROUND($G$32*F33/100,1)</f>
        <v>130.9</v>
      </c>
      <c r="H33" s="26">
        <f>ROUND(G33*85/100,1)</f>
        <v>111.3</v>
      </c>
      <c r="I33" s="26">
        <f>ROUND(G33*15/100,1)</f>
        <v>19.600000000000001</v>
      </c>
      <c r="J33" s="26"/>
      <c r="K33" s="26">
        <f>H33+I33+J33</f>
        <v>130.9</v>
      </c>
      <c r="L33" s="26">
        <f>ROUND($L$32*F33/100,1)</f>
        <v>141.19999999999999</v>
      </c>
      <c r="M33" s="26">
        <f>ROUND(L33*85/100,1)-0.1</f>
        <v>119.9</v>
      </c>
      <c r="N33" s="26">
        <f>ROUND(L33*15/100,1)</f>
        <v>21.2</v>
      </c>
      <c r="O33" s="26"/>
      <c r="P33" s="26">
        <f t="shared" ref="P33:P47" si="37">M33+N33+O33</f>
        <v>141.1</v>
      </c>
      <c r="Q33" s="26">
        <f>ROUND($Q$32*F33/100,1)</f>
        <v>152.4</v>
      </c>
      <c r="R33" s="26">
        <f>ROUND(Q33*85/100,1)</f>
        <v>129.5</v>
      </c>
      <c r="S33" s="26">
        <f>ROUND(Q33*15/100,1)</f>
        <v>22.9</v>
      </c>
      <c r="T33" s="26"/>
      <c r="U33" s="26">
        <f t="shared" ref="U33:U47" si="38">R33+S33+T33</f>
        <v>152.4</v>
      </c>
    </row>
    <row r="34" spans="1:21" x14ac:dyDescent="0.2">
      <c r="A34" s="28" t="s">
        <v>89</v>
      </c>
      <c r="B34" s="26"/>
      <c r="C34" s="26"/>
      <c r="D34" s="26"/>
      <c r="E34" s="26">
        <f t="shared" si="18"/>
        <v>0</v>
      </c>
      <c r="F34" s="26">
        <f t="shared" ref="F34:F47" si="39">ROUND(E34/$E$31*100,1)</f>
        <v>0</v>
      </c>
      <c r="G34" s="26">
        <f t="shared" ref="G34:G47" si="40">ROUND($G$32*F34/100,1)</f>
        <v>0</v>
      </c>
      <c r="H34" s="26">
        <f t="shared" ref="H34:H47" si="41">ROUND(G34*85/100,1)</f>
        <v>0</v>
      </c>
      <c r="I34" s="26">
        <f t="shared" ref="I34:I47" si="42">ROUND(G34*7/100,1)</f>
        <v>0</v>
      </c>
      <c r="J34" s="26">
        <f t="shared" ref="J34:J47" si="43">ROUND(G34*8/100,1)</f>
        <v>0</v>
      </c>
      <c r="K34" s="26">
        <f t="shared" ref="K34:K47" si="44">H34+I34+J34</f>
        <v>0</v>
      </c>
      <c r="L34" s="26">
        <f t="shared" ref="L34:L47" si="45">ROUND($L$32*F34/100,1)</f>
        <v>0</v>
      </c>
      <c r="M34" s="26">
        <f t="shared" ref="M34:M47" si="46">ROUND(L34*85/100,1)</f>
        <v>0</v>
      </c>
      <c r="N34" s="26">
        <f t="shared" ref="N34:N47" si="47">ROUND(L34*7/100,1)</f>
        <v>0</v>
      </c>
      <c r="O34" s="26">
        <f t="shared" ref="O34:O47" si="48">ROUND(L34*8/100,1)</f>
        <v>0</v>
      </c>
      <c r="P34" s="26">
        <f t="shared" si="37"/>
        <v>0</v>
      </c>
      <c r="Q34" s="26">
        <f t="shared" ref="Q34:Q47" si="49">ROUND($Q$32*F34/100,1)</f>
        <v>0</v>
      </c>
      <c r="R34" s="26">
        <f t="shared" ref="R34:R47" si="50">ROUND(Q34*85/100,1)</f>
        <v>0</v>
      </c>
      <c r="S34" s="26">
        <f t="shared" ref="S34:S47" si="51">ROUND(Q34*7/100,1)</f>
        <v>0</v>
      </c>
      <c r="T34" s="26">
        <f t="shared" ref="T34:T47" si="52">ROUND(Q34*8/100,1)</f>
        <v>0</v>
      </c>
      <c r="U34" s="26">
        <f t="shared" si="38"/>
        <v>0</v>
      </c>
    </row>
    <row r="35" spans="1:21" x14ac:dyDescent="0.2">
      <c r="A35" s="28" t="s">
        <v>90</v>
      </c>
      <c r="B35" s="26"/>
      <c r="C35" s="26"/>
      <c r="D35" s="26"/>
      <c r="E35" s="26">
        <f t="shared" si="18"/>
        <v>0</v>
      </c>
      <c r="F35" s="26">
        <f t="shared" si="39"/>
        <v>0</v>
      </c>
      <c r="G35" s="26">
        <f t="shared" si="40"/>
        <v>0</v>
      </c>
      <c r="H35" s="26">
        <f t="shared" si="41"/>
        <v>0</v>
      </c>
      <c r="I35" s="26">
        <f t="shared" si="42"/>
        <v>0</v>
      </c>
      <c r="J35" s="26">
        <f t="shared" si="43"/>
        <v>0</v>
      </c>
      <c r="K35" s="26">
        <f t="shared" si="44"/>
        <v>0</v>
      </c>
      <c r="L35" s="26">
        <f t="shared" si="45"/>
        <v>0</v>
      </c>
      <c r="M35" s="26">
        <f t="shared" si="46"/>
        <v>0</v>
      </c>
      <c r="N35" s="26">
        <f t="shared" si="47"/>
        <v>0</v>
      </c>
      <c r="O35" s="26">
        <f t="shared" si="48"/>
        <v>0</v>
      </c>
      <c r="P35" s="26">
        <f t="shared" si="37"/>
        <v>0</v>
      </c>
      <c r="Q35" s="26">
        <f t="shared" si="49"/>
        <v>0</v>
      </c>
      <c r="R35" s="26">
        <f t="shared" si="50"/>
        <v>0</v>
      </c>
      <c r="S35" s="26">
        <f t="shared" si="51"/>
        <v>0</v>
      </c>
      <c r="T35" s="26">
        <f t="shared" si="52"/>
        <v>0</v>
      </c>
      <c r="U35" s="26">
        <f t="shared" si="38"/>
        <v>0</v>
      </c>
    </row>
    <row r="36" spans="1:21" x14ac:dyDescent="0.2">
      <c r="A36" s="28" t="s">
        <v>91</v>
      </c>
      <c r="B36" s="26"/>
      <c r="C36" s="26"/>
      <c r="D36" s="26"/>
      <c r="E36" s="26">
        <f t="shared" si="18"/>
        <v>0</v>
      </c>
      <c r="F36" s="26">
        <f t="shared" si="39"/>
        <v>0</v>
      </c>
      <c r="G36" s="26">
        <f t="shared" si="40"/>
        <v>0</v>
      </c>
      <c r="H36" s="26">
        <f t="shared" si="41"/>
        <v>0</v>
      </c>
      <c r="I36" s="26">
        <f t="shared" si="42"/>
        <v>0</v>
      </c>
      <c r="J36" s="26">
        <f t="shared" si="43"/>
        <v>0</v>
      </c>
      <c r="K36" s="26">
        <f t="shared" si="44"/>
        <v>0</v>
      </c>
      <c r="L36" s="26">
        <f t="shared" si="45"/>
        <v>0</v>
      </c>
      <c r="M36" s="26">
        <f t="shared" si="46"/>
        <v>0</v>
      </c>
      <c r="N36" s="26">
        <f t="shared" si="47"/>
        <v>0</v>
      </c>
      <c r="O36" s="26">
        <f t="shared" si="48"/>
        <v>0</v>
      </c>
      <c r="P36" s="26">
        <f t="shared" si="37"/>
        <v>0</v>
      </c>
      <c r="Q36" s="26">
        <f t="shared" si="49"/>
        <v>0</v>
      </c>
      <c r="R36" s="26">
        <f t="shared" si="50"/>
        <v>0</v>
      </c>
      <c r="S36" s="26">
        <f t="shared" si="51"/>
        <v>0</v>
      </c>
      <c r="T36" s="26">
        <f t="shared" si="52"/>
        <v>0</v>
      </c>
      <c r="U36" s="26">
        <f t="shared" si="38"/>
        <v>0</v>
      </c>
    </row>
    <row r="37" spans="1:21" x14ac:dyDescent="0.2">
      <c r="A37" s="28" t="s">
        <v>92</v>
      </c>
      <c r="B37" s="26"/>
      <c r="C37" s="26"/>
      <c r="D37" s="26"/>
      <c r="E37" s="26">
        <f t="shared" si="18"/>
        <v>0</v>
      </c>
      <c r="F37" s="26">
        <f t="shared" si="39"/>
        <v>0</v>
      </c>
      <c r="G37" s="26">
        <f t="shared" si="40"/>
        <v>0</v>
      </c>
      <c r="H37" s="26">
        <f t="shared" si="41"/>
        <v>0</v>
      </c>
      <c r="I37" s="26">
        <f t="shared" si="42"/>
        <v>0</v>
      </c>
      <c r="J37" s="26">
        <f t="shared" si="43"/>
        <v>0</v>
      </c>
      <c r="K37" s="26">
        <f t="shared" si="44"/>
        <v>0</v>
      </c>
      <c r="L37" s="26">
        <f t="shared" si="45"/>
        <v>0</v>
      </c>
      <c r="M37" s="26">
        <f t="shared" si="46"/>
        <v>0</v>
      </c>
      <c r="N37" s="26">
        <f t="shared" si="47"/>
        <v>0</v>
      </c>
      <c r="O37" s="26">
        <f t="shared" si="48"/>
        <v>0</v>
      </c>
      <c r="P37" s="26">
        <f t="shared" si="37"/>
        <v>0</v>
      </c>
      <c r="Q37" s="26">
        <f t="shared" si="49"/>
        <v>0</v>
      </c>
      <c r="R37" s="26">
        <f t="shared" si="50"/>
        <v>0</v>
      </c>
      <c r="S37" s="26">
        <f t="shared" si="51"/>
        <v>0</v>
      </c>
      <c r="T37" s="26">
        <f t="shared" si="52"/>
        <v>0</v>
      </c>
      <c r="U37" s="26">
        <f t="shared" si="38"/>
        <v>0</v>
      </c>
    </row>
    <row r="38" spans="1:21" x14ac:dyDescent="0.2">
      <c r="A38" s="28" t="s">
        <v>93</v>
      </c>
      <c r="B38" s="26"/>
      <c r="C38" s="26"/>
      <c r="D38" s="26"/>
      <c r="E38" s="26">
        <f t="shared" si="18"/>
        <v>0</v>
      </c>
      <c r="F38" s="26">
        <f t="shared" si="39"/>
        <v>0</v>
      </c>
      <c r="G38" s="26">
        <f t="shared" si="40"/>
        <v>0</v>
      </c>
      <c r="H38" s="26">
        <f t="shared" si="41"/>
        <v>0</v>
      </c>
      <c r="I38" s="26">
        <f t="shared" si="42"/>
        <v>0</v>
      </c>
      <c r="J38" s="26">
        <f t="shared" si="43"/>
        <v>0</v>
      </c>
      <c r="K38" s="26">
        <f t="shared" si="44"/>
        <v>0</v>
      </c>
      <c r="L38" s="26">
        <f t="shared" si="45"/>
        <v>0</v>
      </c>
      <c r="M38" s="26">
        <f t="shared" si="46"/>
        <v>0</v>
      </c>
      <c r="N38" s="26">
        <f t="shared" si="47"/>
        <v>0</v>
      </c>
      <c r="O38" s="26">
        <f t="shared" si="48"/>
        <v>0</v>
      </c>
      <c r="P38" s="26">
        <f t="shared" si="37"/>
        <v>0</v>
      </c>
      <c r="Q38" s="26">
        <f t="shared" si="49"/>
        <v>0</v>
      </c>
      <c r="R38" s="26">
        <f t="shared" si="50"/>
        <v>0</v>
      </c>
      <c r="S38" s="26">
        <f t="shared" si="51"/>
        <v>0</v>
      </c>
      <c r="T38" s="26">
        <f t="shared" si="52"/>
        <v>0</v>
      </c>
      <c r="U38" s="26">
        <f t="shared" si="38"/>
        <v>0</v>
      </c>
    </row>
    <row r="39" spans="1:21" x14ac:dyDescent="0.2">
      <c r="A39" s="28" t="s">
        <v>94</v>
      </c>
      <c r="B39" s="26">
        <v>5.01</v>
      </c>
      <c r="C39" s="26">
        <v>2.7</v>
      </c>
      <c r="D39" s="26">
        <v>0.2</v>
      </c>
      <c r="E39" s="26">
        <f t="shared" si="18"/>
        <v>7.91</v>
      </c>
      <c r="F39" s="26">
        <f t="shared" si="39"/>
        <v>7.7</v>
      </c>
      <c r="G39" s="26">
        <f t="shared" si="40"/>
        <v>11.9</v>
      </c>
      <c r="H39" s="26">
        <f t="shared" si="41"/>
        <v>10.1</v>
      </c>
      <c r="I39" s="26">
        <f t="shared" si="42"/>
        <v>0.8</v>
      </c>
      <c r="J39" s="26">
        <f t="shared" si="43"/>
        <v>1</v>
      </c>
      <c r="K39" s="26">
        <f t="shared" si="44"/>
        <v>11.9</v>
      </c>
      <c r="L39" s="26">
        <f t="shared" si="45"/>
        <v>12.9</v>
      </c>
      <c r="M39" s="26">
        <f t="shared" si="46"/>
        <v>11</v>
      </c>
      <c r="N39" s="26">
        <f t="shared" si="47"/>
        <v>0.9</v>
      </c>
      <c r="O39" s="26">
        <f t="shared" si="48"/>
        <v>1</v>
      </c>
      <c r="P39" s="26">
        <f t="shared" si="37"/>
        <v>12.9</v>
      </c>
      <c r="Q39" s="26">
        <f t="shared" si="49"/>
        <v>13.9</v>
      </c>
      <c r="R39" s="26">
        <f>ROUND(Q39*85/100,1)</f>
        <v>11.8</v>
      </c>
      <c r="S39" s="26">
        <f t="shared" si="51"/>
        <v>1</v>
      </c>
      <c r="T39" s="26">
        <f t="shared" si="52"/>
        <v>1.1000000000000001</v>
      </c>
      <c r="U39" s="26">
        <f t="shared" si="38"/>
        <v>13.9</v>
      </c>
    </row>
    <row r="40" spans="1:21" x14ac:dyDescent="0.2">
      <c r="A40" s="28" t="s">
        <v>95</v>
      </c>
      <c r="B40" s="26"/>
      <c r="C40" s="26"/>
      <c r="D40" s="26"/>
      <c r="E40" s="26">
        <f t="shared" si="18"/>
        <v>0</v>
      </c>
      <c r="F40" s="26">
        <f t="shared" si="39"/>
        <v>0</v>
      </c>
      <c r="G40" s="26">
        <f t="shared" si="40"/>
        <v>0</v>
      </c>
      <c r="H40" s="26">
        <f t="shared" si="41"/>
        <v>0</v>
      </c>
      <c r="I40" s="26">
        <f t="shared" si="42"/>
        <v>0</v>
      </c>
      <c r="J40" s="26">
        <f t="shared" si="43"/>
        <v>0</v>
      </c>
      <c r="K40" s="26">
        <f t="shared" si="44"/>
        <v>0</v>
      </c>
      <c r="L40" s="26">
        <f t="shared" si="45"/>
        <v>0</v>
      </c>
      <c r="M40" s="26">
        <f t="shared" si="46"/>
        <v>0</v>
      </c>
      <c r="N40" s="26">
        <f t="shared" si="47"/>
        <v>0</v>
      </c>
      <c r="O40" s="26">
        <f t="shared" si="48"/>
        <v>0</v>
      </c>
      <c r="P40" s="26">
        <f t="shared" si="37"/>
        <v>0</v>
      </c>
      <c r="Q40" s="26">
        <f t="shared" si="49"/>
        <v>0</v>
      </c>
      <c r="R40" s="26">
        <f t="shared" si="50"/>
        <v>0</v>
      </c>
      <c r="S40" s="26">
        <f t="shared" si="51"/>
        <v>0</v>
      </c>
      <c r="T40" s="26">
        <f t="shared" si="52"/>
        <v>0</v>
      </c>
      <c r="U40" s="26">
        <f t="shared" si="38"/>
        <v>0</v>
      </c>
    </row>
    <row r="41" spans="1:21" x14ac:dyDescent="0.2">
      <c r="A41" s="28" t="s">
        <v>96</v>
      </c>
      <c r="B41" s="26">
        <v>5.01</v>
      </c>
      <c r="C41" s="26">
        <v>2.7</v>
      </c>
      <c r="D41" s="26">
        <v>0.2</v>
      </c>
      <c r="E41" s="26">
        <f t="shared" si="18"/>
        <v>7.91</v>
      </c>
      <c r="F41" s="26">
        <f t="shared" si="39"/>
        <v>7.7</v>
      </c>
      <c r="G41" s="26">
        <f t="shared" si="40"/>
        <v>11.9</v>
      </c>
      <c r="H41" s="26">
        <f t="shared" si="41"/>
        <v>10.1</v>
      </c>
      <c r="I41" s="26">
        <f t="shared" si="42"/>
        <v>0.8</v>
      </c>
      <c r="J41" s="26">
        <f t="shared" si="43"/>
        <v>1</v>
      </c>
      <c r="K41" s="26">
        <f t="shared" si="44"/>
        <v>11.9</v>
      </c>
      <c r="L41" s="26">
        <f t="shared" si="45"/>
        <v>12.9</v>
      </c>
      <c r="M41" s="26">
        <f t="shared" si="46"/>
        <v>11</v>
      </c>
      <c r="N41" s="26">
        <f t="shared" si="47"/>
        <v>0.9</v>
      </c>
      <c r="O41" s="26">
        <f t="shared" si="48"/>
        <v>1</v>
      </c>
      <c r="P41" s="26">
        <f t="shared" si="37"/>
        <v>12.9</v>
      </c>
      <c r="Q41" s="26">
        <f t="shared" si="49"/>
        <v>13.9</v>
      </c>
      <c r="R41" s="26">
        <f t="shared" si="50"/>
        <v>11.8</v>
      </c>
      <c r="S41" s="26">
        <f t="shared" si="51"/>
        <v>1</v>
      </c>
      <c r="T41" s="26">
        <f t="shared" si="52"/>
        <v>1.1000000000000001</v>
      </c>
      <c r="U41" s="26">
        <f t="shared" si="38"/>
        <v>13.9</v>
      </c>
    </row>
    <row r="42" spans="1:21" x14ac:dyDescent="0.2">
      <c r="A42" s="28" t="s">
        <v>97</v>
      </c>
      <c r="B42" s="26"/>
      <c r="C42" s="26"/>
      <c r="D42" s="26"/>
      <c r="E42" s="26">
        <f t="shared" si="18"/>
        <v>0</v>
      </c>
      <c r="F42" s="26">
        <f t="shared" si="39"/>
        <v>0</v>
      </c>
      <c r="G42" s="26">
        <f t="shared" si="40"/>
        <v>0</v>
      </c>
      <c r="H42" s="26">
        <f t="shared" si="41"/>
        <v>0</v>
      </c>
      <c r="I42" s="26">
        <f t="shared" si="42"/>
        <v>0</v>
      </c>
      <c r="J42" s="26">
        <f t="shared" si="43"/>
        <v>0</v>
      </c>
      <c r="K42" s="26">
        <f t="shared" si="44"/>
        <v>0</v>
      </c>
      <c r="L42" s="26">
        <f t="shared" si="45"/>
        <v>0</v>
      </c>
      <c r="M42" s="26">
        <f t="shared" si="46"/>
        <v>0</v>
      </c>
      <c r="N42" s="26">
        <f t="shared" si="47"/>
        <v>0</v>
      </c>
      <c r="O42" s="26">
        <f t="shared" si="48"/>
        <v>0</v>
      </c>
      <c r="P42" s="26">
        <f t="shared" si="37"/>
        <v>0</v>
      </c>
      <c r="Q42" s="26">
        <f t="shared" si="49"/>
        <v>0</v>
      </c>
      <c r="R42" s="26">
        <f t="shared" si="50"/>
        <v>0</v>
      </c>
      <c r="S42" s="26">
        <f t="shared" si="51"/>
        <v>0</v>
      </c>
      <c r="T42" s="26">
        <f t="shared" si="52"/>
        <v>0</v>
      </c>
      <c r="U42" s="26">
        <f t="shared" si="38"/>
        <v>0</v>
      </c>
    </row>
    <row r="43" spans="1:21" x14ac:dyDescent="0.2">
      <c r="A43" s="28" t="s">
        <v>98</v>
      </c>
      <c r="B43" s="26"/>
      <c r="C43" s="26"/>
      <c r="D43" s="26"/>
      <c r="E43" s="26">
        <f t="shared" si="18"/>
        <v>0</v>
      </c>
      <c r="F43" s="26">
        <f t="shared" si="39"/>
        <v>0</v>
      </c>
      <c r="G43" s="26">
        <f t="shared" si="40"/>
        <v>0</v>
      </c>
      <c r="H43" s="26">
        <f t="shared" si="41"/>
        <v>0</v>
      </c>
      <c r="I43" s="26">
        <f t="shared" si="42"/>
        <v>0</v>
      </c>
      <c r="J43" s="26">
        <f t="shared" si="43"/>
        <v>0</v>
      </c>
      <c r="K43" s="26">
        <f t="shared" si="44"/>
        <v>0</v>
      </c>
      <c r="L43" s="26">
        <f t="shared" si="45"/>
        <v>0</v>
      </c>
      <c r="M43" s="26">
        <f t="shared" si="46"/>
        <v>0</v>
      </c>
      <c r="N43" s="26">
        <f t="shared" si="47"/>
        <v>0</v>
      </c>
      <c r="O43" s="26">
        <f t="shared" si="48"/>
        <v>0</v>
      </c>
      <c r="P43" s="26">
        <f t="shared" si="37"/>
        <v>0</v>
      </c>
      <c r="Q43" s="26">
        <f t="shared" si="49"/>
        <v>0</v>
      </c>
      <c r="R43" s="26">
        <f t="shared" si="50"/>
        <v>0</v>
      </c>
      <c r="S43" s="26">
        <f t="shared" si="51"/>
        <v>0</v>
      </c>
      <c r="T43" s="26">
        <f t="shared" si="52"/>
        <v>0</v>
      </c>
      <c r="U43" s="26">
        <f t="shared" si="38"/>
        <v>0</v>
      </c>
    </row>
    <row r="44" spans="1:21" x14ac:dyDescent="0.2">
      <c r="A44" s="28" t="s">
        <v>99</v>
      </c>
      <c r="B44" s="26"/>
      <c r="C44" s="26"/>
      <c r="D44" s="26"/>
      <c r="E44" s="26">
        <f t="shared" si="18"/>
        <v>0</v>
      </c>
      <c r="F44" s="26">
        <f t="shared" si="39"/>
        <v>0</v>
      </c>
      <c r="G44" s="26">
        <f t="shared" si="40"/>
        <v>0</v>
      </c>
      <c r="H44" s="26">
        <f t="shared" si="41"/>
        <v>0</v>
      </c>
      <c r="I44" s="26">
        <f t="shared" si="42"/>
        <v>0</v>
      </c>
      <c r="J44" s="26">
        <f t="shared" si="43"/>
        <v>0</v>
      </c>
      <c r="K44" s="26">
        <f t="shared" si="44"/>
        <v>0</v>
      </c>
      <c r="L44" s="26">
        <f t="shared" si="45"/>
        <v>0</v>
      </c>
      <c r="M44" s="26">
        <f t="shared" si="46"/>
        <v>0</v>
      </c>
      <c r="N44" s="26">
        <f t="shared" si="47"/>
        <v>0</v>
      </c>
      <c r="O44" s="26">
        <f t="shared" si="48"/>
        <v>0</v>
      </c>
      <c r="P44" s="26">
        <f t="shared" si="37"/>
        <v>0</v>
      </c>
      <c r="Q44" s="26">
        <f t="shared" si="49"/>
        <v>0</v>
      </c>
      <c r="R44" s="26">
        <f t="shared" si="50"/>
        <v>0</v>
      </c>
      <c r="S44" s="26">
        <f t="shared" si="51"/>
        <v>0</v>
      </c>
      <c r="T44" s="26">
        <f t="shared" si="52"/>
        <v>0</v>
      </c>
      <c r="U44" s="26">
        <f t="shared" si="38"/>
        <v>0</v>
      </c>
    </row>
    <row r="45" spans="1:21" x14ac:dyDescent="0.2">
      <c r="A45" s="28" t="s">
        <v>100</v>
      </c>
      <c r="B45" s="26"/>
      <c r="C45" s="26"/>
      <c r="D45" s="26"/>
      <c r="E45" s="26">
        <f t="shared" si="18"/>
        <v>0</v>
      </c>
      <c r="F45" s="26">
        <f t="shared" si="39"/>
        <v>0</v>
      </c>
      <c r="G45" s="26">
        <f t="shared" si="40"/>
        <v>0</v>
      </c>
      <c r="H45" s="26">
        <f t="shared" si="41"/>
        <v>0</v>
      </c>
      <c r="I45" s="26">
        <f t="shared" si="42"/>
        <v>0</v>
      </c>
      <c r="J45" s="26">
        <f t="shared" si="43"/>
        <v>0</v>
      </c>
      <c r="K45" s="26">
        <f t="shared" si="44"/>
        <v>0</v>
      </c>
      <c r="L45" s="26">
        <f t="shared" si="45"/>
        <v>0</v>
      </c>
      <c r="M45" s="26">
        <f t="shared" si="46"/>
        <v>0</v>
      </c>
      <c r="N45" s="26">
        <f t="shared" si="47"/>
        <v>0</v>
      </c>
      <c r="O45" s="26">
        <f t="shared" si="48"/>
        <v>0</v>
      </c>
      <c r="P45" s="26">
        <f t="shared" si="37"/>
        <v>0</v>
      </c>
      <c r="Q45" s="26">
        <f t="shared" si="49"/>
        <v>0</v>
      </c>
      <c r="R45" s="26">
        <f t="shared" si="50"/>
        <v>0</v>
      </c>
      <c r="S45" s="26">
        <f t="shared" si="51"/>
        <v>0</v>
      </c>
      <c r="T45" s="26">
        <f t="shared" si="52"/>
        <v>0</v>
      </c>
      <c r="U45" s="26">
        <f t="shared" si="38"/>
        <v>0</v>
      </c>
    </row>
    <row r="46" spans="1:21" x14ac:dyDescent="0.2">
      <c r="A46" s="28" t="s">
        <v>101</v>
      </c>
      <c r="B46" s="26"/>
      <c r="C46" s="26"/>
      <c r="D46" s="26"/>
      <c r="E46" s="26">
        <f t="shared" si="18"/>
        <v>0</v>
      </c>
      <c r="F46" s="26">
        <f t="shared" si="39"/>
        <v>0</v>
      </c>
      <c r="G46" s="26">
        <f t="shared" si="40"/>
        <v>0</v>
      </c>
      <c r="H46" s="26">
        <f t="shared" si="41"/>
        <v>0</v>
      </c>
      <c r="I46" s="26">
        <f t="shared" si="42"/>
        <v>0</v>
      </c>
      <c r="J46" s="26">
        <f t="shared" si="43"/>
        <v>0</v>
      </c>
      <c r="K46" s="26">
        <f t="shared" si="44"/>
        <v>0</v>
      </c>
      <c r="L46" s="26">
        <f t="shared" si="45"/>
        <v>0</v>
      </c>
      <c r="M46" s="26">
        <f t="shared" si="46"/>
        <v>0</v>
      </c>
      <c r="N46" s="26">
        <f t="shared" si="47"/>
        <v>0</v>
      </c>
      <c r="O46" s="26">
        <f t="shared" si="48"/>
        <v>0</v>
      </c>
      <c r="P46" s="26">
        <f t="shared" si="37"/>
        <v>0</v>
      </c>
      <c r="Q46" s="26">
        <f t="shared" si="49"/>
        <v>0</v>
      </c>
      <c r="R46" s="26">
        <f>ROUND(Q46*85/100,1)</f>
        <v>0</v>
      </c>
      <c r="S46" s="26">
        <f t="shared" si="51"/>
        <v>0</v>
      </c>
      <c r="T46" s="26">
        <f t="shared" si="52"/>
        <v>0</v>
      </c>
      <c r="U46" s="26">
        <f t="shared" si="38"/>
        <v>0</v>
      </c>
    </row>
    <row r="47" spans="1:21" x14ac:dyDescent="0.2">
      <c r="A47" s="28" t="s">
        <v>102</v>
      </c>
      <c r="B47" s="26"/>
      <c r="C47" s="26"/>
      <c r="D47" s="26"/>
      <c r="E47" s="26">
        <f t="shared" si="18"/>
        <v>0</v>
      </c>
      <c r="F47" s="26">
        <f t="shared" si="39"/>
        <v>0</v>
      </c>
      <c r="G47" s="26">
        <f t="shared" si="40"/>
        <v>0</v>
      </c>
      <c r="H47" s="26">
        <f t="shared" si="41"/>
        <v>0</v>
      </c>
      <c r="I47" s="26">
        <f t="shared" si="42"/>
        <v>0</v>
      </c>
      <c r="J47" s="26">
        <f t="shared" si="43"/>
        <v>0</v>
      </c>
      <c r="K47" s="26">
        <f t="shared" si="44"/>
        <v>0</v>
      </c>
      <c r="L47" s="26">
        <f t="shared" si="45"/>
        <v>0</v>
      </c>
      <c r="M47" s="26">
        <f t="shared" si="46"/>
        <v>0</v>
      </c>
      <c r="N47" s="26">
        <f t="shared" si="47"/>
        <v>0</v>
      </c>
      <c r="O47" s="26">
        <f t="shared" si="48"/>
        <v>0</v>
      </c>
      <c r="P47" s="26">
        <f t="shared" si="37"/>
        <v>0</v>
      </c>
      <c r="Q47" s="26">
        <f t="shared" si="49"/>
        <v>0</v>
      </c>
      <c r="R47" s="26">
        <f t="shared" si="50"/>
        <v>0</v>
      </c>
      <c r="S47" s="26">
        <f t="shared" si="51"/>
        <v>0</v>
      </c>
      <c r="T47" s="26">
        <f t="shared" si="52"/>
        <v>0</v>
      </c>
      <c r="U47" s="26">
        <f t="shared" si="38"/>
        <v>0</v>
      </c>
    </row>
    <row r="48" spans="1:21" x14ac:dyDescent="0.2">
      <c r="A48" s="23" t="s">
        <v>103</v>
      </c>
      <c r="B48" s="24">
        <f t="shared" ref="B48:J48" si="53">SUM(B49:B69)</f>
        <v>48.19</v>
      </c>
      <c r="C48" s="24">
        <f t="shared" si="53"/>
        <v>64.8</v>
      </c>
      <c r="D48" s="24">
        <f t="shared" si="53"/>
        <v>5.63</v>
      </c>
      <c r="E48" s="24">
        <f t="shared" si="53"/>
        <v>118.6</v>
      </c>
      <c r="F48" s="24"/>
      <c r="G48" s="24">
        <f>SUM(G49:G69)-G49</f>
        <v>275.89999999999998</v>
      </c>
      <c r="H48" s="24">
        <f>SUM(H49:H69)-H49-0.1</f>
        <v>234.6</v>
      </c>
      <c r="I48" s="24">
        <f t="shared" si="53"/>
        <v>19.3</v>
      </c>
      <c r="J48" s="24">
        <f t="shared" si="53"/>
        <v>22.1</v>
      </c>
      <c r="K48" s="24">
        <f>SUM(K49:K69)-0.1</f>
        <v>276</v>
      </c>
      <c r="L48" s="24">
        <f>SUM(L49:L69)-L49</f>
        <v>290.2</v>
      </c>
      <c r="M48" s="24">
        <f t="shared" ref="M48:U48" si="54">SUM(M49:M69)</f>
        <v>246.7</v>
      </c>
      <c r="N48" s="24">
        <f t="shared" si="54"/>
        <v>20.3</v>
      </c>
      <c r="O48" s="24">
        <f t="shared" si="54"/>
        <v>23.2</v>
      </c>
      <c r="P48" s="24">
        <f t="shared" si="54"/>
        <v>290.2</v>
      </c>
      <c r="Q48" s="24">
        <f>SUM(Q49:Q69)-Q49</f>
        <v>305.60000000000002</v>
      </c>
      <c r="R48" s="24">
        <f t="shared" si="54"/>
        <v>259.8</v>
      </c>
      <c r="S48" s="24">
        <f t="shared" si="54"/>
        <v>21.4</v>
      </c>
      <c r="T48" s="24">
        <f t="shared" si="54"/>
        <v>24.4</v>
      </c>
      <c r="U48" s="24">
        <f t="shared" si="54"/>
        <v>305.59999999999997</v>
      </c>
    </row>
    <row r="49" spans="1:21" ht="25.5" x14ac:dyDescent="0.2">
      <c r="A49" s="25" t="s">
        <v>104</v>
      </c>
      <c r="B49" s="26"/>
      <c r="C49" s="26"/>
      <c r="D49" s="26"/>
      <c r="E49" s="26">
        <f t="shared" si="18"/>
        <v>0</v>
      </c>
      <c r="F49" s="26"/>
      <c r="G49" s="27">
        <f>'прогноз 2026-2028'!AR11</f>
        <v>275.89999999999998</v>
      </c>
      <c r="H49" s="27"/>
      <c r="I49" s="27"/>
      <c r="J49" s="27"/>
      <c r="K49" s="27"/>
      <c r="L49" s="27">
        <f>'прогноз 2026-2028'!AW11</f>
        <v>290.2</v>
      </c>
      <c r="M49" s="27"/>
      <c r="N49" s="27"/>
      <c r="O49" s="27"/>
      <c r="P49" s="27"/>
      <c r="Q49" s="27">
        <f>'прогноз 2026-2028'!BB11</f>
        <v>305.60000000000002</v>
      </c>
      <c r="R49" s="27"/>
      <c r="S49" s="27"/>
      <c r="T49" s="27"/>
      <c r="U49" s="27"/>
    </row>
    <row r="50" spans="1:21" x14ac:dyDescent="0.2">
      <c r="A50" s="28" t="s">
        <v>105</v>
      </c>
      <c r="B50" s="26">
        <v>48.19</v>
      </c>
      <c r="C50" s="26">
        <v>64.8</v>
      </c>
      <c r="D50" s="26">
        <v>5.63</v>
      </c>
      <c r="E50" s="26">
        <v>118.6</v>
      </c>
      <c r="F50" s="26">
        <f>ROUND(E50/$E$48*100,1)</f>
        <v>100</v>
      </c>
      <c r="G50" s="26">
        <f>ROUND($G$49*F50/100,1)</f>
        <v>275.89999999999998</v>
      </c>
      <c r="H50" s="26">
        <f>ROUND(G50*85/100,1)+0.2</f>
        <v>234.7</v>
      </c>
      <c r="I50" s="26">
        <f>ROUND(G50*7/100,1)</f>
        <v>19.3</v>
      </c>
      <c r="J50" s="26">
        <f t="shared" ref="J50:J69" si="55">ROUND(G50*8/100,1)</f>
        <v>22.1</v>
      </c>
      <c r="K50" s="26">
        <f t="shared" ref="K50:K69" si="56">H50+I50+J50</f>
        <v>276.10000000000002</v>
      </c>
      <c r="L50" s="26">
        <f>ROUND($L$49*F50/100,1)</f>
        <v>290.2</v>
      </c>
      <c r="M50" s="26">
        <f>ROUND(L50*85/100,1)</f>
        <v>246.7</v>
      </c>
      <c r="N50" s="26">
        <f>ROUND(L50*7/100,1)</f>
        <v>20.3</v>
      </c>
      <c r="O50" s="26">
        <f t="shared" ref="O50:O69" si="57">ROUND(L50*8/100,1)</f>
        <v>23.2</v>
      </c>
      <c r="P50" s="26">
        <f t="shared" ref="P50:P69" si="58">M50+N50+O50</f>
        <v>290.2</v>
      </c>
      <c r="Q50" s="26">
        <f>ROUND($Q$49*F50/100,1)</f>
        <v>305.60000000000002</v>
      </c>
      <c r="R50" s="26">
        <f>ROUND(Q50*85/100,1)</f>
        <v>259.8</v>
      </c>
      <c r="S50" s="26">
        <f>ROUND(Q50*7/100,1)</f>
        <v>21.4</v>
      </c>
      <c r="T50" s="26">
        <f t="shared" ref="T50:T69" si="59">ROUND(Q50*8/100,1)</f>
        <v>24.4</v>
      </c>
      <c r="U50" s="26">
        <f t="shared" ref="U50:U69" si="60">R50+S50+T50</f>
        <v>305.59999999999997</v>
      </c>
    </row>
    <row r="51" spans="1:21" x14ac:dyDescent="0.2">
      <c r="A51" s="28" t="s">
        <v>106</v>
      </c>
      <c r="B51" s="26"/>
      <c r="C51" s="26"/>
      <c r="D51" s="26"/>
      <c r="E51" s="26">
        <f t="shared" si="18"/>
        <v>0</v>
      </c>
      <c r="F51" s="26">
        <f t="shared" ref="F51:F69" si="61">ROUND(E51/$E$48*100,1)</f>
        <v>0</v>
      </c>
      <c r="G51" s="26">
        <f t="shared" ref="G51:G69" si="62">ROUND($G$49*F51/100,1)</f>
        <v>0</v>
      </c>
      <c r="H51" s="26">
        <f>ROUND(G51*85/100,1)+0</f>
        <v>0</v>
      </c>
      <c r="I51" s="26">
        <f t="shared" ref="I51:I69" si="63">ROUND(G51*7/100,1)</f>
        <v>0</v>
      </c>
      <c r="J51" s="26">
        <f t="shared" si="55"/>
        <v>0</v>
      </c>
      <c r="K51" s="26">
        <f t="shared" si="56"/>
        <v>0</v>
      </c>
      <c r="L51" s="26">
        <f t="shared" ref="L51:L69" si="64">ROUND($L$49*F51/100,1)</f>
        <v>0</v>
      </c>
      <c r="M51" s="26">
        <f t="shared" ref="M51:M69" si="65">ROUND(L51*85/100,1)</f>
        <v>0</v>
      </c>
      <c r="N51" s="26">
        <f t="shared" ref="N51:N69" si="66">ROUND(L51*7/100,1)</f>
        <v>0</v>
      </c>
      <c r="O51" s="26">
        <f t="shared" si="57"/>
        <v>0</v>
      </c>
      <c r="P51" s="26">
        <f t="shared" si="58"/>
        <v>0</v>
      </c>
      <c r="Q51" s="26">
        <f t="shared" ref="Q51:Q69" si="67">ROUND($Q$49*F51/100,1)</f>
        <v>0</v>
      </c>
      <c r="R51" s="26">
        <f t="shared" ref="R51:R69" si="68">ROUND(Q51*85/100,1)</f>
        <v>0</v>
      </c>
      <c r="S51" s="26">
        <f t="shared" ref="S51:S69" si="69">ROUND(Q51*7/100,1)</f>
        <v>0</v>
      </c>
      <c r="T51" s="26">
        <f t="shared" si="59"/>
        <v>0</v>
      </c>
      <c r="U51" s="26">
        <f t="shared" si="60"/>
        <v>0</v>
      </c>
    </row>
    <row r="52" spans="1:21" x14ac:dyDescent="0.2">
      <c r="A52" s="28" t="s">
        <v>107</v>
      </c>
      <c r="B52" s="26"/>
      <c r="C52" s="26"/>
      <c r="D52" s="26"/>
      <c r="E52" s="26">
        <f t="shared" si="18"/>
        <v>0</v>
      </c>
      <c r="F52" s="26">
        <f t="shared" si="61"/>
        <v>0</v>
      </c>
      <c r="G52" s="26">
        <f t="shared" si="62"/>
        <v>0</v>
      </c>
      <c r="H52" s="26">
        <f t="shared" ref="H52:H69" si="70">ROUND(G52*85/100,1)</f>
        <v>0</v>
      </c>
      <c r="I52" s="26">
        <f t="shared" si="63"/>
        <v>0</v>
      </c>
      <c r="J52" s="26">
        <f t="shared" si="55"/>
        <v>0</v>
      </c>
      <c r="K52" s="26">
        <f t="shared" si="56"/>
        <v>0</v>
      </c>
      <c r="L52" s="26">
        <f t="shared" si="64"/>
        <v>0</v>
      </c>
      <c r="M52" s="26">
        <f t="shared" si="65"/>
        <v>0</v>
      </c>
      <c r="N52" s="26">
        <f t="shared" si="66"/>
        <v>0</v>
      </c>
      <c r="O52" s="26">
        <f t="shared" si="57"/>
        <v>0</v>
      </c>
      <c r="P52" s="26">
        <f t="shared" si="58"/>
        <v>0</v>
      </c>
      <c r="Q52" s="26">
        <f t="shared" si="67"/>
        <v>0</v>
      </c>
      <c r="R52" s="26">
        <f t="shared" si="68"/>
        <v>0</v>
      </c>
      <c r="S52" s="26">
        <f t="shared" si="69"/>
        <v>0</v>
      </c>
      <c r="T52" s="26">
        <f t="shared" si="59"/>
        <v>0</v>
      </c>
      <c r="U52" s="26">
        <f t="shared" si="60"/>
        <v>0</v>
      </c>
    </row>
    <row r="53" spans="1:21" x14ac:dyDescent="0.2">
      <c r="A53" s="28" t="s">
        <v>108</v>
      </c>
      <c r="B53" s="26"/>
      <c r="C53" s="26"/>
      <c r="D53" s="26"/>
      <c r="E53" s="26">
        <f t="shared" si="18"/>
        <v>0</v>
      </c>
      <c r="F53" s="26">
        <f t="shared" si="61"/>
        <v>0</v>
      </c>
      <c r="G53" s="26">
        <f t="shared" si="62"/>
        <v>0</v>
      </c>
      <c r="H53" s="26">
        <f t="shared" si="70"/>
        <v>0</v>
      </c>
      <c r="I53" s="26">
        <f t="shared" si="63"/>
        <v>0</v>
      </c>
      <c r="J53" s="26">
        <f t="shared" si="55"/>
        <v>0</v>
      </c>
      <c r="K53" s="26">
        <f t="shared" si="56"/>
        <v>0</v>
      </c>
      <c r="L53" s="26">
        <f t="shared" si="64"/>
        <v>0</v>
      </c>
      <c r="M53" s="26">
        <f t="shared" si="65"/>
        <v>0</v>
      </c>
      <c r="N53" s="26">
        <f t="shared" si="66"/>
        <v>0</v>
      </c>
      <c r="O53" s="26">
        <f t="shared" si="57"/>
        <v>0</v>
      </c>
      <c r="P53" s="26">
        <f t="shared" si="58"/>
        <v>0</v>
      </c>
      <c r="Q53" s="26">
        <f t="shared" si="67"/>
        <v>0</v>
      </c>
      <c r="R53" s="26">
        <f t="shared" si="68"/>
        <v>0</v>
      </c>
      <c r="S53" s="26">
        <f t="shared" si="69"/>
        <v>0</v>
      </c>
      <c r="T53" s="26">
        <f t="shared" si="59"/>
        <v>0</v>
      </c>
      <c r="U53" s="26">
        <f t="shared" si="60"/>
        <v>0</v>
      </c>
    </row>
    <row r="54" spans="1:21" x14ac:dyDescent="0.2">
      <c r="A54" s="28" t="s">
        <v>109</v>
      </c>
      <c r="B54" s="26"/>
      <c r="C54" s="26"/>
      <c r="D54" s="26"/>
      <c r="E54" s="26">
        <f t="shared" si="18"/>
        <v>0</v>
      </c>
      <c r="F54" s="26">
        <f t="shared" si="61"/>
        <v>0</v>
      </c>
      <c r="G54" s="26">
        <f t="shared" si="62"/>
        <v>0</v>
      </c>
      <c r="H54" s="26">
        <f t="shared" si="70"/>
        <v>0</v>
      </c>
      <c r="I54" s="26">
        <f t="shared" si="63"/>
        <v>0</v>
      </c>
      <c r="J54" s="26">
        <f t="shared" si="55"/>
        <v>0</v>
      </c>
      <c r="K54" s="26">
        <f t="shared" si="56"/>
        <v>0</v>
      </c>
      <c r="L54" s="26">
        <f t="shared" si="64"/>
        <v>0</v>
      </c>
      <c r="M54" s="26">
        <f t="shared" si="65"/>
        <v>0</v>
      </c>
      <c r="N54" s="26">
        <f t="shared" si="66"/>
        <v>0</v>
      </c>
      <c r="O54" s="26">
        <f t="shared" si="57"/>
        <v>0</v>
      </c>
      <c r="P54" s="26">
        <f t="shared" si="58"/>
        <v>0</v>
      </c>
      <c r="Q54" s="26">
        <f t="shared" si="67"/>
        <v>0</v>
      </c>
      <c r="R54" s="26">
        <f t="shared" si="68"/>
        <v>0</v>
      </c>
      <c r="S54" s="26">
        <f t="shared" si="69"/>
        <v>0</v>
      </c>
      <c r="T54" s="26">
        <f t="shared" si="59"/>
        <v>0</v>
      </c>
      <c r="U54" s="26">
        <f t="shared" si="60"/>
        <v>0</v>
      </c>
    </row>
    <row r="55" spans="1:21" x14ac:dyDescent="0.2">
      <c r="A55" s="28" t="s">
        <v>110</v>
      </c>
      <c r="B55" s="26"/>
      <c r="C55" s="26"/>
      <c r="D55" s="26"/>
      <c r="E55" s="26">
        <f t="shared" si="18"/>
        <v>0</v>
      </c>
      <c r="F55" s="26">
        <f t="shared" si="61"/>
        <v>0</v>
      </c>
      <c r="G55" s="26">
        <f t="shared" si="62"/>
        <v>0</v>
      </c>
      <c r="H55" s="26">
        <f t="shared" si="70"/>
        <v>0</v>
      </c>
      <c r="I55" s="26">
        <f t="shared" si="63"/>
        <v>0</v>
      </c>
      <c r="J55" s="26">
        <f t="shared" si="55"/>
        <v>0</v>
      </c>
      <c r="K55" s="26">
        <f t="shared" si="56"/>
        <v>0</v>
      </c>
      <c r="L55" s="26">
        <f t="shared" si="64"/>
        <v>0</v>
      </c>
      <c r="M55" s="26">
        <f t="shared" si="65"/>
        <v>0</v>
      </c>
      <c r="N55" s="26">
        <f t="shared" si="66"/>
        <v>0</v>
      </c>
      <c r="O55" s="26">
        <f t="shared" si="57"/>
        <v>0</v>
      </c>
      <c r="P55" s="26">
        <f t="shared" si="58"/>
        <v>0</v>
      </c>
      <c r="Q55" s="26">
        <f t="shared" si="67"/>
        <v>0</v>
      </c>
      <c r="R55" s="26">
        <f t="shared" si="68"/>
        <v>0</v>
      </c>
      <c r="S55" s="26">
        <f t="shared" si="69"/>
        <v>0</v>
      </c>
      <c r="T55" s="26">
        <f t="shared" si="59"/>
        <v>0</v>
      </c>
      <c r="U55" s="26">
        <f t="shared" si="60"/>
        <v>0</v>
      </c>
    </row>
    <row r="56" spans="1:21" x14ac:dyDescent="0.2">
      <c r="A56" s="28" t="s">
        <v>111</v>
      </c>
      <c r="B56" s="26"/>
      <c r="C56" s="26"/>
      <c r="D56" s="26"/>
      <c r="E56" s="26">
        <f t="shared" si="18"/>
        <v>0</v>
      </c>
      <c r="F56" s="26">
        <f t="shared" si="61"/>
        <v>0</v>
      </c>
      <c r="G56" s="26">
        <f t="shared" si="62"/>
        <v>0</v>
      </c>
      <c r="H56" s="26">
        <f t="shared" si="70"/>
        <v>0</v>
      </c>
      <c r="I56" s="26">
        <f t="shared" si="63"/>
        <v>0</v>
      </c>
      <c r="J56" s="26">
        <f t="shared" si="55"/>
        <v>0</v>
      </c>
      <c r="K56" s="26">
        <f t="shared" si="56"/>
        <v>0</v>
      </c>
      <c r="L56" s="26">
        <f t="shared" si="64"/>
        <v>0</v>
      </c>
      <c r="M56" s="26">
        <f t="shared" si="65"/>
        <v>0</v>
      </c>
      <c r="N56" s="26">
        <f t="shared" si="66"/>
        <v>0</v>
      </c>
      <c r="O56" s="26">
        <f t="shared" si="57"/>
        <v>0</v>
      </c>
      <c r="P56" s="26">
        <f t="shared" si="58"/>
        <v>0</v>
      </c>
      <c r="Q56" s="26">
        <f t="shared" si="67"/>
        <v>0</v>
      </c>
      <c r="R56" s="26">
        <f t="shared" si="68"/>
        <v>0</v>
      </c>
      <c r="S56" s="26">
        <f t="shared" si="69"/>
        <v>0</v>
      </c>
      <c r="T56" s="26">
        <f t="shared" si="59"/>
        <v>0</v>
      </c>
      <c r="U56" s="26">
        <f t="shared" si="60"/>
        <v>0</v>
      </c>
    </row>
    <row r="57" spans="1:21" x14ac:dyDescent="0.2">
      <c r="A57" s="28" t="s">
        <v>112</v>
      </c>
      <c r="B57" s="26"/>
      <c r="C57" s="26"/>
      <c r="D57" s="26"/>
      <c r="E57" s="26">
        <f t="shared" si="18"/>
        <v>0</v>
      </c>
      <c r="F57" s="26">
        <f t="shared" si="61"/>
        <v>0</v>
      </c>
      <c r="G57" s="26">
        <f t="shared" si="62"/>
        <v>0</v>
      </c>
      <c r="H57" s="26">
        <f t="shared" si="70"/>
        <v>0</v>
      </c>
      <c r="I57" s="26">
        <f t="shared" si="63"/>
        <v>0</v>
      </c>
      <c r="J57" s="26">
        <f t="shared" si="55"/>
        <v>0</v>
      </c>
      <c r="K57" s="26">
        <f t="shared" si="56"/>
        <v>0</v>
      </c>
      <c r="L57" s="26">
        <f t="shared" si="64"/>
        <v>0</v>
      </c>
      <c r="M57" s="26">
        <f t="shared" si="65"/>
        <v>0</v>
      </c>
      <c r="N57" s="26">
        <f t="shared" si="66"/>
        <v>0</v>
      </c>
      <c r="O57" s="26">
        <f t="shared" si="57"/>
        <v>0</v>
      </c>
      <c r="P57" s="26">
        <f t="shared" si="58"/>
        <v>0</v>
      </c>
      <c r="Q57" s="26">
        <f t="shared" si="67"/>
        <v>0</v>
      </c>
      <c r="R57" s="26">
        <f t="shared" si="68"/>
        <v>0</v>
      </c>
      <c r="S57" s="26">
        <f t="shared" si="69"/>
        <v>0</v>
      </c>
      <c r="T57" s="26">
        <f t="shared" si="59"/>
        <v>0</v>
      </c>
      <c r="U57" s="26">
        <f t="shared" si="60"/>
        <v>0</v>
      </c>
    </row>
    <row r="58" spans="1:21" x14ac:dyDescent="0.2">
      <c r="A58" s="28" t="s">
        <v>113</v>
      </c>
      <c r="B58" s="26"/>
      <c r="C58" s="26"/>
      <c r="D58" s="26"/>
      <c r="E58" s="26">
        <f t="shared" si="18"/>
        <v>0</v>
      </c>
      <c r="F58" s="26">
        <f t="shared" si="61"/>
        <v>0</v>
      </c>
      <c r="G58" s="26">
        <f t="shared" si="62"/>
        <v>0</v>
      </c>
      <c r="H58" s="26">
        <f t="shared" si="70"/>
        <v>0</v>
      </c>
      <c r="I58" s="26">
        <f t="shared" si="63"/>
        <v>0</v>
      </c>
      <c r="J58" s="26">
        <f t="shared" si="55"/>
        <v>0</v>
      </c>
      <c r="K58" s="26">
        <f t="shared" si="56"/>
        <v>0</v>
      </c>
      <c r="L58" s="26">
        <f t="shared" si="64"/>
        <v>0</v>
      </c>
      <c r="M58" s="26">
        <f t="shared" si="65"/>
        <v>0</v>
      </c>
      <c r="N58" s="26">
        <f t="shared" si="66"/>
        <v>0</v>
      </c>
      <c r="O58" s="26">
        <f t="shared" si="57"/>
        <v>0</v>
      </c>
      <c r="P58" s="26">
        <f t="shared" si="58"/>
        <v>0</v>
      </c>
      <c r="Q58" s="26">
        <f t="shared" si="67"/>
        <v>0</v>
      </c>
      <c r="R58" s="26">
        <f t="shared" si="68"/>
        <v>0</v>
      </c>
      <c r="S58" s="26">
        <f t="shared" si="69"/>
        <v>0</v>
      </c>
      <c r="T58" s="26">
        <f t="shared" si="59"/>
        <v>0</v>
      </c>
      <c r="U58" s="26">
        <f t="shared" si="60"/>
        <v>0</v>
      </c>
    </row>
    <row r="59" spans="1:21" x14ac:dyDescent="0.2">
      <c r="A59" s="28" t="s">
        <v>114</v>
      </c>
      <c r="B59" s="26"/>
      <c r="C59" s="26"/>
      <c r="D59" s="26"/>
      <c r="E59" s="26">
        <f t="shared" si="18"/>
        <v>0</v>
      </c>
      <c r="F59" s="26">
        <f t="shared" si="61"/>
        <v>0</v>
      </c>
      <c r="G59" s="26">
        <f t="shared" si="62"/>
        <v>0</v>
      </c>
      <c r="H59" s="26">
        <f t="shared" si="70"/>
        <v>0</v>
      </c>
      <c r="I59" s="26">
        <f t="shared" si="63"/>
        <v>0</v>
      </c>
      <c r="J59" s="26">
        <f t="shared" si="55"/>
        <v>0</v>
      </c>
      <c r="K59" s="26">
        <f t="shared" si="56"/>
        <v>0</v>
      </c>
      <c r="L59" s="26">
        <f t="shared" si="64"/>
        <v>0</v>
      </c>
      <c r="M59" s="26">
        <f t="shared" si="65"/>
        <v>0</v>
      </c>
      <c r="N59" s="26">
        <f t="shared" si="66"/>
        <v>0</v>
      </c>
      <c r="O59" s="26">
        <f t="shared" si="57"/>
        <v>0</v>
      </c>
      <c r="P59" s="26">
        <f t="shared" si="58"/>
        <v>0</v>
      </c>
      <c r="Q59" s="26">
        <f t="shared" si="67"/>
        <v>0</v>
      </c>
      <c r="R59" s="26">
        <f t="shared" si="68"/>
        <v>0</v>
      </c>
      <c r="S59" s="26">
        <f t="shared" si="69"/>
        <v>0</v>
      </c>
      <c r="T59" s="26">
        <f t="shared" si="59"/>
        <v>0</v>
      </c>
      <c r="U59" s="26">
        <f t="shared" si="60"/>
        <v>0</v>
      </c>
    </row>
    <row r="60" spans="1:21" x14ac:dyDescent="0.2">
      <c r="A60" s="28" t="s">
        <v>115</v>
      </c>
      <c r="B60" s="26"/>
      <c r="C60" s="26"/>
      <c r="D60" s="26"/>
      <c r="E60" s="26">
        <f t="shared" si="18"/>
        <v>0</v>
      </c>
      <c r="F60" s="26">
        <f t="shared" si="61"/>
        <v>0</v>
      </c>
      <c r="G60" s="26">
        <f t="shared" si="62"/>
        <v>0</v>
      </c>
      <c r="H60" s="26">
        <f t="shared" si="70"/>
        <v>0</v>
      </c>
      <c r="I60" s="26">
        <f t="shared" si="63"/>
        <v>0</v>
      </c>
      <c r="J60" s="26">
        <f t="shared" si="55"/>
        <v>0</v>
      </c>
      <c r="K60" s="26">
        <f t="shared" si="56"/>
        <v>0</v>
      </c>
      <c r="L60" s="26">
        <f t="shared" si="64"/>
        <v>0</v>
      </c>
      <c r="M60" s="26">
        <f t="shared" si="65"/>
        <v>0</v>
      </c>
      <c r="N60" s="26">
        <f t="shared" si="66"/>
        <v>0</v>
      </c>
      <c r="O60" s="26">
        <f t="shared" si="57"/>
        <v>0</v>
      </c>
      <c r="P60" s="26">
        <f t="shared" si="58"/>
        <v>0</v>
      </c>
      <c r="Q60" s="26">
        <f t="shared" si="67"/>
        <v>0</v>
      </c>
      <c r="R60" s="26">
        <f t="shared" si="68"/>
        <v>0</v>
      </c>
      <c r="S60" s="26">
        <f t="shared" si="69"/>
        <v>0</v>
      </c>
      <c r="T60" s="26">
        <f t="shared" si="59"/>
        <v>0</v>
      </c>
      <c r="U60" s="26">
        <f t="shared" si="60"/>
        <v>0</v>
      </c>
    </row>
    <row r="61" spans="1:21" x14ac:dyDescent="0.2">
      <c r="A61" s="28" t="s">
        <v>116</v>
      </c>
      <c r="B61" s="26"/>
      <c r="C61" s="26"/>
      <c r="D61" s="26"/>
      <c r="E61" s="26">
        <f t="shared" si="18"/>
        <v>0</v>
      </c>
      <c r="F61" s="26">
        <f t="shared" si="61"/>
        <v>0</v>
      </c>
      <c r="G61" s="26">
        <f t="shared" si="62"/>
        <v>0</v>
      </c>
      <c r="H61" s="26">
        <f t="shared" si="70"/>
        <v>0</v>
      </c>
      <c r="I61" s="26">
        <f t="shared" si="63"/>
        <v>0</v>
      </c>
      <c r="J61" s="26">
        <f t="shared" si="55"/>
        <v>0</v>
      </c>
      <c r="K61" s="26">
        <f t="shared" si="56"/>
        <v>0</v>
      </c>
      <c r="L61" s="26">
        <f t="shared" si="64"/>
        <v>0</v>
      </c>
      <c r="M61" s="26">
        <f t="shared" si="65"/>
        <v>0</v>
      </c>
      <c r="N61" s="26">
        <f t="shared" si="66"/>
        <v>0</v>
      </c>
      <c r="O61" s="26">
        <f t="shared" si="57"/>
        <v>0</v>
      </c>
      <c r="P61" s="26">
        <f t="shared" si="58"/>
        <v>0</v>
      </c>
      <c r="Q61" s="26">
        <f t="shared" si="67"/>
        <v>0</v>
      </c>
      <c r="R61" s="26">
        <f t="shared" si="68"/>
        <v>0</v>
      </c>
      <c r="S61" s="26">
        <f t="shared" si="69"/>
        <v>0</v>
      </c>
      <c r="T61" s="26">
        <f t="shared" si="59"/>
        <v>0</v>
      </c>
      <c r="U61" s="26">
        <f t="shared" si="60"/>
        <v>0</v>
      </c>
    </row>
    <row r="62" spans="1:21" x14ac:dyDescent="0.2">
      <c r="A62" s="28" t="s">
        <v>117</v>
      </c>
      <c r="B62" s="26"/>
      <c r="C62" s="26"/>
      <c r="D62" s="26"/>
      <c r="E62" s="26">
        <f t="shared" si="18"/>
        <v>0</v>
      </c>
      <c r="F62" s="26">
        <f t="shared" si="61"/>
        <v>0</v>
      </c>
      <c r="G62" s="26">
        <f t="shared" si="62"/>
        <v>0</v>
      </c>
      <c r="H62" s="26">
        <f t="shared" si="70"/>
        <v>0</v>
      </c>
      <c r="I62" s="26">
        <f t="shared" si="63"/>
        <v>0</v>
      </c>
      <c r="J62" s="26">
        <f t="shared" si="55"/>
        <v>0</v>
      </c>
      <c r="K62" s="26">
        <f t="shared" si="56"/>
        <v>0</v>
      </c>
      <c r="L62" s="26">
        <f t="shared" si="64"/>
        <v>0</v>
      </c>
      <c r="M62" s="26">
        <f t="shared" si="65"/>
        <v>0</v>
      </c>
      <c r="N62" s="26">
        <f t="shared" si="66"/>
        <v>0</v>
      </c>
      <c r="O62" s="26">
        <f t="shared" si="57"/>
        <v>0</v>
      </c>
      <c r="P62" s="26">
        <f t="shared" si="58"/>
        <v>0</v>
      </c>
      <c r="Q62" s="26">
        <f t="shared" si="67"/>
        <v>0</v>
      </c>
      <c r="R62" s="26">
        <f t="shared" si="68"/>
        <v>0</v>
      </c>
      <c r="S62" s="26">
        <f t="shared" si="69"/>
        <v>0</v>
      </c>
      <c r="T62" s="26">
        <f t="shared" si="59"/>
        <v>0</v>
      </c>
      <c r="U62" s="26">
        <f t="shared" si="60"/>
        <v>0</v>
      </c>
    </row>
    <row r="63" spans="1:21" x14ac:dyDescent="0.2">
      <c r="A63" s="28" t="s">
        <v>118</v>
      </c>
      <c r="B63" s="26"/>
      <c r="C63" s="26"/>
      <c r="D63" s="26"/>
      <c r="E63" s="26">
        <f t="shared" si="18"/>
        <v>0</v>
      </c>
      <c r="F63" s="26">
        <f t="shared" si="61"/>
        <v>0</v>
      </c>
      <c r="G63" s="26">
        <f t="shared" si="62"/>
        <v>0</v>
      </c>
      <c r="H63" s="26">
        <f t="shared" si="70"/>
        <v>0</v>
      </c>
      <c r="I63" s="26">
        <f t="shared" si="63"/>
        <v>0</v>
      </c>
      <c r="J63" s="26">
        <f t="shared" si="55"/>
        <v>0</v>
      </c>
      <c r="K63" s="26">
        <f t="shared" si="56"/>
        <v>0</v>
      </c>
      <c r="L63" s="26">
        <f t="shared" si="64"/>
        <v>0</v>
      </c>
      <c r="M63" s="26">
        <f t="shared" si="65"/>
        <v>0</v>
      </c>
      <c r="N63" s="26">
        <f t="shared" si="66"/>
        <v>0</v>
      </c>
      <c r="O63" s="26">
        <f t="shared" si="57"/>
        <v>0</v>
      </c>
      <c r="P63" s="26">
        <f t="shared" si="58"/>
        <v>0</v>
      </c>
      <c r="Q63" s="26">
        <f t="shared" si="67"/>
        <v>0</v>
      </c>
      <c r="R63" s="26">
        <f t="shared" si="68"/>
        <v>0</v>
      </c>
      <c r="S63" s="26">
        <f t="shared" si="69"/>
        <v>0</v>
      </c>
      <c r="T63" s="26">
        <f t="shared" si="59"/>
        <v>0</v>
      </c>
      <c r="U63" s="26">
        <f t="shared" si="60"/>
        <v>0</v>
      </c>
    </row>
    <row r="64" spans="1:21" x14ac:dyDescent="0.2">
      <c r="A64" s="28" t="s">
        <v>119</v>
      </c>
      <c r="B64" s="26"/>
      <c r="C64" s="26"/>
      <c r="D64" s="26"/>
      <c r="E64" s="26">
        <f t="shared" si="18"/>
        <v>0</v>
      </c>
      <c r="F64" s="26">
        <f t="shared" si="61"/>
        <v>0</v>
      </c>
      <c r="G64" s="26">
        <f t="shared" si="62"/>
        <v>0</v>
      </c>
      <c r="H64" s="26">
        <f t="shared" si="70"/>
        <v>0</v>
      </c>
      <c r="I64" s="26">
        <f t="shared" si="63"/>
        <v>0</v>
      </c>
      <c r="J64" s="26">
        <f t="shared" si="55"/>
        <v>0</v>
      </c>
      <c r="K64" s="26">
        <f t="shared" si="56"/>
        <v>0</v>
      </c>
      <c r="L64" s="26">
        <f t="shared" si="64"/>
        <v>0</v>
      </c>
      <c r="M64" s="26">
        <f t="shared" si="65"/>
        <v>0</v>
      </c>
      <c r="N64" s="26">
        <f t="shared" si="66"/>
        <v>0</v>
      </c>
      <c r="O64" s="26">
        <f t="shared" si="57"/>
        <v>0</v>
      </c>
      <c r="P64" s="26">
        <f t="shared" si="58"/>
        <v>0</v>
      </c>
      <c r="Q64" s="26">
        <f t="shared" si="67"/>
        <v>0</v>
      </c>
      <c r="R64" s="26">
        <f t="shared" si="68"/>
        <v>0</v>
      </c>
      <c r="S64" s="26">
        <f t="shared" si="69"/>
        <v>0</v>
      </c>
      <c r="T64" s="26">
        <f t="shared" si="59"/>
        <v>0</v>
      </c>
      <c r="U64" s="26">
        <f t="shared" si="60"/>
        <v>0</v>
      </c>
    </row>
    <row r="65" spans="1:21" x14ac:dyDescent="0.2">
      <c r="A65" s="28" t="s">
        <v>120</v>
      </c>
      <c r="B65" s="26"/>
      <c r="C65" s="26"/>
      <c r="D65" s="26"/>
      <c r="E65" s="26">
        <f t="shared" si="18"/>
        <v>0</v>
      </c>
      <c r="F65" s="26">
        <f t="shared" si="61"/>
        <v>0</v>
      </c>
      <c r="G65" s="26">
        <f t="shared" si="62"/>
        <v>0</v>
      </c>
      <c r="H65" s="26">
        <f t="shared" si="70"/>
        <v>0</v>
      </c>
      <c r="I65" s="26">
        <f t="shared" si="63"/>
        <v>0</v>
      </c>
      <c r="J65" s="26">
        <f t="shared" si="55"/>
        <v>0</v>
      </c>
      <c r="K65" s="26">
        <f t="shared" si="56"/>
        <v>0</v>
      </c>
      <c r="L65" s="26">
        <f t="shared" si="64"/>
        <v>0</v>
      </c>
      <c r="M65" s="26">
        <f t="shared" si="65"/>
        <v>0</v>
      </c>
      <c r="N65" s="26">
        <f t="shared" si="66"/>
        <v>0</v>
      </c>
      <c r="O65" s="26">
        <f t="shared" si="57"/>
        <v>0</v>
      </c>
      <c r="P65" s="26">
        <f t="shared" si="58"/>
        <v>0</v>
      </c>
      <c r="Q65" s="26">
        <f t="shared" si="67"/>
        <v>0</v>
      </c>
      <c r="R65" s="26">
        <f t="shared" si="68"/>
        <v>0</v>
      </c>
      <c r="S65" s="26">
        <f t="shared" si="69"/>
        <v>0</v>
      </c>
      <c r="T65" s="26">
        <f t="shared" si="59"/>
        <v>0</v>
      </c>
      <c r="U65" s="26">
        <f t="shared" si="60"/>
        <v>0</v>
      </c>
    </row>
    <row r="66" spans="1:21" x14ac:dyDescent="0.2">
      <c r="A66" s="28" t="s">
        <v>121</v>
      </c>
      <c r="B66" s="26"/>
      <c r="C66" s="26"/>
      <c r="D66" s="26"/>
      <c r="E66" s="26">
        <f t="shared" si="18"/>
        <v>0</v>
      </c>
      <c r="F66" s="26">
        <f t="shared" si="61"/>
        <v>0</v>
      </c>
      <c r="G66" s="26">
        <f t="shared" si="62"/>
        <v>0</v>
      </c>
      <c r="H66" s="26">
        <f t="shared" si="70"/>
        <v>0</v>
      </c>
      <c r="I66" s="26">
        <f t="shared" si="63"/>
        <v>0</v>
      </c>
      <c r="J66" s="26">
        <f t="shared" si="55"/>
        <v>0</v>
      </c>
      <c r="K66" s="26">
        <f t="shared" si="56"/>
        <v>0</v>
      </c>
      <c r="L66" s="26">
        <f t="shared" si="64"/>
        <v>0</v>
      </c>
      <c r="M66" s="26">
        <f t="shared" si="65"/>
        <v>0</v>
      </c>
      <c r="N66" s="26">
        <f t="shared" si="66"/>
        <v>0</v>
      </c>
      <c r="O66" s="26">
        <f t="shared" si="57"/>
        <v>0</v>
      </c>
      <c r="P66" s="26">
        <f t="shared" si="58"/>
        <v>0</v>
      </c>
      <c r="Q66" s="26">
        <f t="shared" si="67"/>
        <v>0</v>
      </c>
      <c r="R66" s="26">
        <f t="shared" si="68"/>
        <v>0</v>
      </c>
      <c r="S66" s="26">
        <f t="shared" si="69"/>
        <v>0</v>
      </c>
      <c r="T66" s="26">
        <f t="shared" si="59"/>
        <v>0</v>
      </c>
      <c r="U66" s="26">
        <f t="shared" si="60"/>
        <v>0</v>
      </c>
    </row>
    <row r="67" spans="1:21" x14ac:dyDescent="0.2">
      <c r="A67" s="28" t="s">
        <v>122</v>
      </c>
      <c r="B67" s="26"/>
      <c r="C67" s="26"/>
      <c r="D67" s="26"/>
      <c r="E67" s="26">
        <f t="shared" si="18"/>
        <v>0</v>
      </c>
      <c r="F67" s="26">
        <f t="shared" si="61"/>
        <v>0</v>
      </c>
      <c r="G67" s="26">
        <f t="shared" si="62"/>
        <v>0</v>
      </c>
      <c r="H67" s="26">
        <f t="shared" si="70"/>
        <v>0</v>
      </c>
      <c r="I67" s="26">
        <f t="shared" si="63"/>
        <v>0</v>
      </c>
      <c r="J67" s="26">
        <f t="shared" si="55"/>
        <v>0</v>
      </c>
      <c r="K67" s="26">
        <f t="shared" si="56"/>
        <v>0</v>
      </c>
      <c r="L67" s="26">
        <f t="shared" si="64"/>
        <v>0</v>
      </c>
      <c r="M67" s="26">
        <f t="shared" si="65"/>
        <v>0</v>
      </c>
      <c r="N67" s="26">
        <f t="shared" si="66"/>
        <v>0</v>
      </c>
      <c r="O67" s="26">
        <f t="shared" si="57"/>
        <v>0</v>
      </c>
      <c r="P67" s="26">
        <f t="shared" si="58"/>
        <v>0</v>
      </c>
      <c r="Q67" s="26">
        <f t="shared" si="67"/>
        <v>0</v>
      </c>
      <c r="R67" s="26">
        <f t="shared" si="68"/>
        <v>0</v>
      </c>
      <c r="S67" s="26">
        <f t="shared" si="69"/>
        <v>0</v>
      </c>
      <c r="T67" s="26">
        <f t="shared" si="59"/>
        <v>0</v>
      </c>
      <c r="U67" s="26">
        <f t="shared" si="60"/>
        <v>0</v>
      </c>
    </row>
    <row r="68" spans="1:21" x14ac:dyDescent="0.2">
      <c r="A68" s="28" t="s">
        <v>123</v>
      </c>
      <c r="B68" s="26"/>
      <c r="C68" s="26"/>
      <c r="D68" s="26"/>
      <c r="E68" s="26">
        <f t="shared" si="18"/>
        <v>0</v>
      </c>
      <c r="F68" s="26">
        <f t="shared" si="61"/>
        <v>0</v>
      </c>
      <c r="G68" s="26">
        <f t="shared" si="62"/>
        <v>0</v>
      </c>
      <c r="H68" s="26">
        <f t="shared" si="70"/>
        <v>0</v>
      </c>
      <c r="I68" s="26">
        <f t="shared" si="63"/>
        <v>0</v>
      </c>
      <c r="J68" s="26">
        <f t="shared" si="55"/>
        <v>0</v>
      </c>
      <c r="K68" s="26">
        <f t="shared" si="56"/>
        <v>0</v>
      </c>
      <c r="L68" s="26">
        <f t="shared" si="64"/>
        <v>0</v>
      </c>
      <c r="M68" s="26">
        <f t="shared" si="65"/>
        <v>0</v>
      </c>
      <c r="N68" s="26">
        <f t="shared" si="66"/>
        <v>0</v>
      </c>
      <c r="O68" s="26">
        <f t="shared" si="57"/>
        <v>0</v>
      </c>
      <c r="P68" s="26">
        <f t="shared" si="58"/>
        <v>0</v>
      </c>
      <c r="Q68" s="26">
        <f t="shared" si="67"/>
        <v>0</v>
      </c>
      <c r="R68" s="26">
        <f t="shared" si="68"/>
        <v>0</v>
      </c>
      <c r="S68" s="26">
        <f t="shared" si="69"/>
        <v>0</v>
      </c>
      <c r="T68" s="26">
        <f t="shared" si="59"/>
        <v>0</v>
      </c>
      <c r="U68" s="26">
        <f t="shared" si="60"/>
        <v>0</v>
      </c>
    </row>
    <row r="69" spans="1:21" x14ac:dyDescent="0.2">
      <c r="A69" s="28" t="s">
        <v>124</v>
      </c>
      <c r="B69" s="26"/>
      <c r="C69" s="26"/>
      <c r="D69" s="26"/>
      <c r="E69" s="26">
        <f t="shared" si="18"/>
        <v>0</v>
      </c>
      <c r="F69" s="26">
        <f t="shared" si="61"/>
        <v>0</v>
      </c>
      <c r="G69" s="26">
        <f t="shared" si="62"/>
        <v>0</v>
      </c>
      <c r="H69" s="26">
        <f t="shared" si="70"/>
        <v>0</v>
      </c>
      <c r="I69" s="26">
        <f t="shared" si="63"/>
        <v>0</v>
      </c>
      <c r="J69" s="26">
        <f t="shared" si="55"/>
        <v>0</v>
      </c>
      <c r="K69" s="26">
        <f t="shared" si="56"/>
        <v>0</v>
      </c>
      <c r="L69" s="26">
        <f t="shared" si="64"/>
        <v>0</v>
      </c>
      <c r="M69" s="26">
        <f t="shared" si="65"/>
        <v>0</v>
      </c>
      <c r="N69" s="26">
        <f t="shared" si="66"/>
        <v>0</v>
      </c>
      <c r="O69" s="26">
        <f t="shared" si="57"/>
        <v>0</v>
      </c>
      <c r="P69" s="26">
        <f t="shared" si="58"/>
        <v>0</v>
      </c>
      <c r="Q69" s="26">
        <f t="shared" si="67"/>
        <v>0</v>
      </c>
      <c r="R69" s="26">
        <f t="shared" si="68"/>
        <v>0</v>
      </c>
      <c r="S69" s="26">
        <f t="shared" si="69"/>
        <v>0</v>
      </c>
      <c r="T69" s="26">
        <f t="shared" si="59"/>
        <v>0</v>
      </c>
      <c r="U69" s="26">
        <f t="shared" si="60"/>
        <v>0</v>
      </c>
    </row>
    <row r="70" spans="1:21" x14ac:dyDescent="0.2">
      <c r="A70" s="23" t="s">
        <v>125</v>
      </c>
      <c r="B70" s="24">
        <f t="shared" ref="B70:K70" si="71">SUM(B71:B84)</f>
        <v>161.74</v>
      </c>
      <c r="C70" s="24">
        <f t="shared" si="71"/>
        <v>178.4</v>
      </c>
      <c r="D70" s="24">
        <f t="shared" si="71"/>
        <v>15.6</v>
      </c>
      <c r="E70" s="24">
        <f t="shared" si="71"/>
        <v>355.74</v>
      </c>
      <c r="F70" s="24"/>
      <c r="G70" s="24">
        <f>SUM(G71:G84)-G71</f>
        <v>1194.4000000000001</v>
      </c>
      <c r="H70" s="24">
        <f t="shared" si="71"/>
        <v>1015.2</v>
      </c>
      <c r="I70" s="24">
        <f t="shared" si="71"/>
        <v>83.6</v>
      </c>
      <c r="J70" s="24">
        <f t="shared" si="71"/>
        <v>95.6</v>
      </c>
      <c r="K70" s="24">
        <f t="shared" si="71"/>
        <v>1194.3999999999999</v>
      </c>
      <c r="L70" s="24">
        <f>SUM(L71:L84)-L71</f>
        <v>1288.8</v>
      </c>
      <c r="M70" s="24">
        <f>SUM(M71:M84)-0.1</f>
        <v>1095.5</v>
      </c>
      <c r="N70" s="24">
        <f t="shared" ref="N70:T70" si="72">SUM(N71:N84)</f>
        <v>90.2</v>
      </c>
      <c r="O70" s="24">
        <f t="shared" si="72"/>
        <v>103.1</v>
      </c>
      <c r="P70" s="24">
        <f>SUM(P71:P84)-0.1</f>
        <v>1288.8</v>
      </c>
      <c r="Q70" s="24">
        <f>SUM(Q71:Q84)-Q71</f>
        <v>1390.6</v>
      </c>
      <c r="R70" s="24">
        <f>SUM(R71:R84)</f>
        <v>1182</v>
      </c>
      <c r="S70" s="24">
        <f t="shared" si="72"/>
        <v>97.3</v>
      </c>
      <c r="T70" s="24">
        <f t="shared" si="72"/>
        <v>111.2</v>
      </c>
      <c r="U70" s="24">
        <f>SUM(U71:U84)</f>
        <v>1390.5</v>
      </c>
    </row>
    <row r="71" spans="1:21" ht="25.5" x14ac:dyDescent="0.2">
      <c r="A71" s="25" t="s">
        <v>126</v>
      </c>
      <c r="B71" s="26"/>
      <c r="C71" s="26"/>
      <c r="D71" s="26"/>
      <c r="E71" s="26">
        <f t="shared" si="18"/>
        <v>0</v>
      </c>
      <c r="F71" s="26"/>
      <c r="G71" s="27">
        <f>'прогноз 2026-2028'!AR12</f>
        <v>1194.4000000000001</v>
      </c>
      <c r="H71" s="27"/>
      <c r="I71" s="27"/>
      <c r="J71" s="27"/>
      <c r="K71" s="27"/>
      <c r="L71" s="27">
        <f>'прогноз 2026-2028'!AW12</f>
        <v>1288.8</v>
      </c>
      <c r="M71" s="27"/>
      <c r="N71" s="27"/>
      <c r="O71" s="27"/>
      <c r="P71" s="27"/>
      <c r="Q71" s="27">
        <f>'прогноз 2026-2028'!BB12</f>
        <v>1390.6</v>
      </c>
      <c r="R71" s="27"/>
      <c r="S71" s="27"/>
      <c r="T71" s="27"/>
      <c r="U71" s="27"/>
    </row>
    <row r="72" spans="1:21" x14ac:dyDescent="0.2">
      <c r="A72" s="28" t="s">
        <v>127</v>
      </c>
      <c r="B72" s="26"/>
      <c r="C72" s="26"/>
      <c r="D72" s="26"/>
      <c r="E72" s="26">
        <f t="shared" si="18"/>
        <v>0</v>
      </c>
      <c r="F72" s="26">
        <f>ROUND(E72/$E$70*100,1)</f>
        <v>0</v>
      </c>
      <c r="G72" s="26">
        <f>ROUND($G$71*F72/100,1)</f>
        <v>0</v>
      </c>
      <c r="H72" s="26">
        <f t="shared" ref="H72:H84" si="73">ROUND(G72*85/100,1)</f>
        <v>0</v>
      </c>
      <c r="I72" s="26">
        <f t="shared" ref="I72:I84" si="74">ROUND(G72*7/100,1)</f>
        <v>0</v>
      </c>
      <c r="J72" s="26">
        <f t="shared" ref="J72:J84" si="75">ROUND(G72*8/100,1)</f>
        <v>0</v>
      </c>
      <c r="K72" s="26">
        <f t="shared" ref="K72:K84" si="76">H72+I72+J72</f>
        <v>0</v>
      </c>
      <c r="L72" s="26">
        <f>ROUND($L$71*F72/100,1)</f>
        <v>0</v>
      </c>
      <c r="M72" s="26">
        <f t="shared" ref="M72:M84" si="77">ROUND(L72*85/100,1)</f>
        <v>0</v>
      </c>
      <c r="N72" s="26">
        <f>ROUND(L72*7/100,1)</f>
        <v>0</v>
      </c>
      <c r="O72" s="26">
        <f t="shared" ref="O72:O84" si="78">ROUND(L72*8/100,1)</f>
        <v>0</v>
      </c>
      <c r="P72" s="26">
        <f t="shared" ref="P72:P84" si="79">M72+N72+O72</f>
        <v>0</v>
      </c>
      <c r="Q72" s="26">
        <f>ROUND($Q$71*F72/100,1)</f>
        <v>0</v>
      </c>
      <c r="R72" s="26">
        <f t="shared" ref="R72:R84" si="80">ROUND(Q72*85/100,1)</f>
        <v>0</v>
      </c>
      <c r="S72" s="26">
        <f>ROUND(Q72*7/100,1)</f>
        <v>0</v>
      </c>
      <c r="T72" s="26">
        <f t="shared" ref="T72:T84" si="81">ROUND(Q72*8/100,1)</f>
        <v>0</v>
      </c>
      <c r="U72" s="26">
        <f t="shared" ref="U72:U84" si="82">R72+S72+T72</f>
        <v>0</v>
      </c>
    </row>
    <row r="73" spans="1:21" x14ac:dyDescent="0.2">
      <c r="A73" s="28" t="s">
        <v>128</v>
      </c>
      <c r="B73" s="26"/>
      <c r="C73" s="26"/>
      <c r="D73" s="26"/>
      <c r="E73" s="26">
        <f t="shared" si="18"/>
        <v>0</v>
      </c>
      <c r="F73" s="26">
        <f t="shared" ref="F73:F84" si="83">ROUND(E73/$E$70*100,1)</f>
        <v>0</v>
      </c>
      <c r="G73" s="26">
        <f>ROUND($G$71*F73/100,1)</f>
        <v>0</v>
      </c>
      <c r="H73" s="26">
        <f t="shared" si="73"/>
        <v>0</v>
      </c>
      <c r="I73" s="26">
        <f t="shared" si="74"/>
        <v>0</v>
      </c>
      <c r="J73" s="26">
        <f t="shared" si="75"/>
        <v>0</v>
      </c>
      <c r="K73" s="26">
        <f t="shared" si="76"/>
        <v>0</v>
      </c>
      <c r="L73" s="26">
        <f t="shared" ref="L73:L84" si="84">ROUND($L$71*F73/100,1)</f>
        <v>0</v>
      </c>
      <c r="M73" s="26">
        <f t="shared" si="77"/>
        <v>0</v>
      </c>
      <c r="N73" s="26">
        <f>ROUND(L73*7/100,1)</f>
        <v>0</v>
      </c>
      <c r="O73" s="26">
        <f t="shared" si="78"/>
        <v>0</v>
      </c>
      <c r="P73" s="26">
        <f t="shared" si="79"/>
        <v>0</v>
      </c>
      <c r="Q73" s="26">
        <f t="shared" ref="Q73:Q84" si="85">ROUND($Q$71*F73/100,1)</f>
        <v>0</v>
      </c>
      <c r="R73" s="26">
        <f t="shared" si="80"/>
        <v>0</v>
      </c>
      <c r="S73" s="26">
        <f>ROUND(Q73*7/100,1)</f>
        <v>0</v>
      </c>
      <c r="T73" s="26">
        <f t="shared" si="81"/>
        <v>0</v>
      </c>
      <c r="U73" s="26">
        <f t="shared" si="82"/>
        <v>0</v>
      </c>
    </row>
    <row r="74" spans="1:21" x14ac:dyDescent="0.2">
      <c r="A74" s="28" t="s">
        <v>129</v>
      </c>
      <c r="B74" s="26">
        <v>161.74</v>
      </c>
      <c r="C74" s="26">
        <v>178.4</v>
      </c>
      <c r="D74" s="26">
        <v>15.6</v>
      </c>
      <c r="E74" s="26">
        <f t="shared" si="18"/>
        <v>355.74</v>
      </c>
      <c r="F74" s="26">
        <v>100</v>
      </c>
      <c r="G74" s="26">
        <f>ROUND($G$71*F74/100,1)</f>
        <v>1194.4000000000001</v>
      </c>
      <c r="H74" s="26">
        <f t="shared" si="73"/>
        <v>1015.2</v>
      </c>
      <c r="I74" s="26">
        <f>ROUND(G74*7/100,1)</f>
        <v>83.6</v>
      </c>
      <c r="J74" s="26">
        <f t="shared" si="75"/>
        <v>95.6</v>
      </c>
      <c r="K74" s="26">
        <f t="shared" si="76"/>
        <v>1194.3999999999999</v>
      </c>
      <c r="L74" s="26">
        <f t="shared" si="84"/>
        <v>1288.8</v>
      </c>
      <c r="M74" s="26">
        <f>ROUND(L74*85/100,1)+0.1</f>
        <v>1095.5999999999999</v>
      </c>
      <c r="N74" s="26">
        <f>ROUND(L74*7/100,1)</f>
        <v>90.2</v>
      </c>
      <c r="O74" s="26">
        <f t="shared" si="78"/>
        <v>103.1</v>
      </c>
      <c r="P74" s="26">
        <f t="shared" si="79"/>
        <v>1288.8999999999999</v>
      </c>
      <c r="Q74" s="26">
        <f t="shared" si="85"/>
        <v>1390.6</v>
      </c>
      <c r="R74" s="26">
        <f>ROUND(Q74*85/100,1)</f>
        <v>1182</v>
      </c>
      <c r="S74" s="26">
        <f>ROUND(Q74*7/100,1)</f>
        <v>97.3</v>
      </c>
      <c r="T74" s="26">
        <f t="shared" si="81"/>
        <v>111.2</v>
      </c>
      <c r="U74" s="26">
        <f t="shared" si="82"/>
        <v>1390.5</v>
      </c>
    </row>
    <row r="75" spans="1:21" x14ac:dyDescent="0.2">
      <c r="A75" s="28" t="s">
        <v>130</v>
      </c>
      <c r="B75" s="26"/>
      <c r="C75" s="26"/>
      <c r="D75" s="26"/>
      <c r="E75" s="26">
        <f t="shared" si="18"/>
        <v>0</v>
      </c>
      <c r="F75" s="26">
        <f t="shared" si="83"/>
        <v>0</v>
      </c>
      <c r="G75" s="26">
        <f t="shared" ref="G75:G84" si="86">ROUND($G$71*F75/100,1)</f>
        <v>0</v>
      </c>
      <c r="H75" s="26">
        <f t="shared" si="73"/>
        <v>0</v>
      </c>
      <c r="I75" s="26">
        <f t="shared" si="74"/>
        <v>0</v>
      </c>
      <c r="J75" s="26">
        <f t="shared" si="75"/>
        <v>0</v>
      </c>
      <c r="K75" s="26">
        <f t="shared" si="76"/>
        <v>0</v>
      </c>
      <c r="L75" s="26">
        <f t="shared" si="84"/>
        <v>0</v>
      </c>
      <c r="M75" s="26">
        <f t="shared" si="77"/>
        <v>0</v>
      </c>
      <c r="N75" s="26">
        <f t="shared" ref="N75:N84" si="87">ROUND(L75*7/100,1)</f>
        <v>0</v>
      </c>
      <c r="O75" s="26">
        <f t="shared" si="78"/>
        <v>0</v>
      </c>
      <c r="P75" s="26">
        <f t="shared" si="79"/>
        <v>0</v>
      </c>
      <c r="Q75" s="26">
        <f t="shared" si="85"/>
        <v>0</v>
      </c>
      <c r="R75" s="26">
        <f t="shared" si="80"/>
        <v>0</v>
      </c>
      <c r="S75" s="26">
        <f t="shared" ref="S75:S84" si="88">ROUND(Q75*7/100,1)</f>
        <v>0</v>
      </c>
      <c r="T75" s="26">
        <f t="shared" si="81"/>
        <v>0</v>
      </c>
      <c r="U75" s="26">
        <f t="shared" si="82"/>
        <v>0</v>
      </c>
    </row>
    <row r="76" spans="1:21" x14ac:dyDescent="0.2">
      <c r="A76" s="28" t="s">
        <v>131</v>
      </c>
      <c r="B76" s="26"/>
      <c r="C76" s="26"/>
      <c r="D76" s="26"/>
      <c r="E76" s="26">
        <f t="shared" si="18"/>
        <v>0</v>
      </c>
      <c r="F76" s="26">
        <f t="shared" si="83"/>
        <v>0</v>
      </c>
      <c r="G76" s="26">
        <f t="shared" si="86"/>
        <v>0</v>
      </c>
      <c r="H76" s="26">
        <f t="shared" si="73"/>
        <v>0</v>
      </c>
      <c r="I76" s="26">
        <f t="shared" si="74"/>
        <v>0</v>
      </c>
      <c r="J76" s="26">
        <f t="shared" si="75"/>
        <v>0</v>
      </c>
      <c r="K76" s="26">
        <f t="shared" si="76"/>
        <v>0</v>
      </c>
      <c r="L76" s="26">
        <f t="shared" si="84"/>
        <v>0</v>
      </c>
      <c r="M76" s="26">
        <f t="shared" si="77"/>
        <v>0</v>
      </c>
      <c r="N76" s="26">
        <f t="shared" si="87"/>
        <v>0</v>
      </c>
      <c r="O76" s="26">
        <f t="shared" si="78"/>
        <v>0</v>
      </c>
      <c r="P76" s="26">
        <f t="shared" si="79"/>
        <v>0</v>
      </c>
      <c r="Q76" s="26">
        <f t="shared" si="85"/>
        <v>0</v>
      </c>
      <c r="R76" s="26">
        <f t="shared" si="80"/>
        <v>0</v>
      </c>
      <c r="S76" s="26">
        <f t="shared" si="88"/>
        <v>0</v>
      </c>
      <c r="T76" s="26">
        <f t="shared" si="81"/>
        <v>0</v>
      </c>
      <c r="U76" s="26">
        <f t="shared" si="82"/>
        <v>0</v>
      </c>
    </row>
    <row r="77" spans="1:21" x14ac:dyDescent="0.2">
      <c r="A77" s="28" t="s">
        <v>132</v>
      </c>
      <c r="B77" s="26"/>
      <c r="C77" s="26"/>
      <c r="D77" s="26"/>
      <c r="E77" s="26">
        <f t="shared" si="18"/>
        <v>0</v>
      </c>
      <c r="F77" s="26">
        <f t="shared" si="83"/>
        <v>0</v>
      </c>
      <c r="G77" s="26">
        <f t="shared" si="86"/>
        <v>0</v>
      </c>
      <c r="H77" s="26">
        <f t="shared" si="73"/>
        <v>0</v>
      </c>
      <c r="I77" s="26">
        <f t="shared" si="74"/>
        <v>0</v>
      </c>
      <c r="J77" s="26">
        <f t="shared" si="75"/>
        <v>0</v>
      </c>
      <c r="K77" s="26">
        <f t="shared" si="76"/>
        <v>0</v>
      </c>
      <c r="L77" s="26">
        <f t="shared" si="84"/>
        <v>0</v>
      </c>
      <c r="M77" s="26">
        <f t="shared" si="77"/>
        <v>0</v>
      </c>
      <c r="N77" s="26">
        <f t="shared" si="87"/>
        <v>0</v>
      </c>
      <c r="O77" s="26">
        <f t="shared" si="78"/>
        <v>0</v>
      </c>
      <c r="P77" s="26">
        <f t="shared" si="79"/>
        <v>0</v>
      </c>
      <c r="Q77" s="26">
        <f t="shared" si="85"/>
        <v>0</v>
      </c>
      <c r="R77" s="26">
        <f t="shared" si="80"/>
        <v>0</v>
      </c>
      <c r="S77" s="26">
        <f t="shared" si="88"/>
        <v>0</v>
      </c>
      <c r="T77" s="26">
        <f t="shared" si="81"/>
        <v>0</v>
      </c>
      <c r="U77" s="26">
        <f t="shared" si="82"/>
        <v>0</v>
      </c>
    </row>
    <row r="78" spans="1:21" x14ac:dyDescent="0.2">
      <c r="A78" s="28" t="s">
        <v>133</v>
      </c>
      <c r="B78" s="26"/>
      <c r="C78" s="26"/>
      <c r="D78" s="26"/>
      <c r="E78" s="26">
        <f t="shared" si="18"/>
        <v>0</v>
      </c>
      <c r="F78" s="26">
        <f t="shared" si="83"/>
        <v>0</v>
      </c>
      <c r="G78" s="26">
        <f t="shared" si="86"/>
        <v>0</v>
      </c>
      <c r="H78" s="26">
        <f t="shared" si="73"/>
        <v>0</v>
      </c>
      <c r="I78" s="26">
        <f t="shared" si="74"/>
        <v>0</v>
      </c>
      <c r="J78" s="26">
        <f t="shared" si="75"/>
        <v>0</v>
      </c>
      <c r="K78" s="26">
        <f t="shared" si="76"/>
        <v>0</v>
      </c>
      <c r="L78" s="26">
        <f t="shared" si="84"/>
        <v>0</v>
      </c>
      <c r="M78" s="26">
        <f t="shared" si="77"/>
        <v>0</v>
      </c>
      <c r="N78" s="26">
        <f t="shared" si="87"/>
        <v>0</v>
      </c>
      <c r="O78" s="26">
        <f t="shared" si="78"/>
        <v>0</v>
      </c>
      <c r="P78" s="26">
        <f t="shared" si="79"/>
        <v>0</v>
      </c>
      <c r="Q78" s="26">
        <f t="shared" si="85"/>
        <v>0</v>
      </c>
      <c r="R78" s="26">
        <f t="shared" si="80"/>
        <v>0</v>
      </c>
      <c r="S78" s="26">
        <f t="shared" si="88"/>
        <v>0</v>
      </c>
      <c r="T78" s="26">
        <f t="shared" si="81"/>
        <v>0</v>
      </c>
      <c r="U78" s="26">
        <f t="shared" si="82"/>
        <v>0</v>
      </c>
    </row>
    <row r="79" spans="1:21" x14ac:dyDescent="0.2">
      <c r="A79" s="28" t="s">
        <v>134</v>
      </c>
      <c r="B79" s="26"/>
      <c r="C79" s="26"/>
      <c r="D79" s="26"/>
      <c r="E79" s="26">
        <f t="shared" si="18"/>
        <v>0</v>
      </c>
      <c r="F79" s="26">
        <f t="shared" si="83"/>
        <v>0</v>
      </c>
      <c r="G79" s="26">
        <f t="shared" si="86"/>
        <v>0</v>
      </c>
      <c r="H79" s="26">
        <f t="shared" si="73"/>
        <v>0</v>
      </c>
      <c r="I79" s="26">
        <f t="shared" si="74"/>
        <v>0</v>
      </c>
      <c r="J79" s="26">
        <f t="shared" si="75"/>
        <v>0</v>
      </c>
      <c r="K79" s="26">
        <f t="shared" si="76"/>
        <v>0</v>
      </c>
      <c r="L79" s="26">
        <f t="shared" si="84"/>
        <v>0</v>
      </c>
      <c r="M79" s="26">
        <f t="shared" si="77"/>
        <v>0</v>
      </c>
      <c r="N79" s="26">
        <f t="shared" si="87"/>
        <v>0</v>
      </c>
      <c r="O79" s="26">
        <f t="shared" si="78"/>
        <v>0</v>
      </c>
      <c r="P79" s="26">
        <f t="shared" si="79"/>
        <v>0</v>
      </c>
      <c r="Q79" s="26">
        <f t="shared" si="85"/>
        <v>0</v>
      </c>
      <c r="R79" s="26">
        <f t="shared" si="80"/>
        <v>0</v>
      </c>
      <c r="S79" s="26">
        <f t="shared" si="88"/>
        <v>0</v>
      </c>
      <c r="T79" s="26">
        <f t="shared" si="81"/>
        <v>0</v>
      </c>
      <c r="U79" s="26">
        <f t="shared" si="82"/>
        <v>0</v>
      </c>
    </row>
    <row r="80" spans="1:21" x14ac:dyDescent="0.2">
      <c r="A80" s="28" t="s">
        <v>135</v>
      </c>
      <c r="B80" s="26"/>
      <c r="C80" s="26"/>
      <c r="D80" s="26"/>
      <c r="E80" s="26">
        <f t="shared" si="18"/>
        <v>0</v>
      </c>
      <c r="F80" s="26">
        <f t="shared" si="83"/>
        <v>0</v>
      </c>
      <c r="G80" s="26">
        <f t="shared" si="86"/>
        <v>0</v>
      </c>
      <c r="H80" s="26">
        <f t="shared" si="73"/>
        <v>0</v>
      </c>
      <c r="I80" s="26">
        <f t="shared" si="74"/>
        <v>0</v>
      </c>
      <c r="J80" s="26">
        <f t="shared" si="75"/>
        <v>0</v>
      </c>
      <c r="K80" s="26">
        <f t="shared" si="76"/>
        <v>0</v>
      </c>
      <c r="L80" s="26">
        <f t="shared" si="84"/>
        <v>0</v>
      </c>
      <c r="M80" s="26">
        <f t="shared" si="77"/>
        <v>0</v>
      </c>
      <c r="N80" s="26">
        <f t="shared" si="87"/>
        <v>0</v>
      </c>
      <c r="O80" s="26">
        <f t="shared" si="78"/>
        <v>0</v>
      </c>
      <c r="P80" s="26">
        <f t="shared" si="79"/>
        <v>0</v>
      </c>
      <c r="Q80" s="26">
        <f t="shared" si="85"/>
        <v>0</v>
      </c>
      <c r="R80" s="26">
        <f t="shared" si="80"/>
        <v>0</v>
      </c>
      <c r="S80" s="26">
        <f t="shared" si="88"/>
        <v>0</v>
      </c>
      <c r="T80" s="26">
        <f t="shared" si="81"/>
        <v>0</v>
      </c>
      <c r="U80" s="26">
        <f t="shared" si="82"/>
        <v>0</v>
      </c>
    </row>
    <row r="81" spans="1:21" x14ac:dyDescent="0.2">
      <c r="A81" s="28" t="s">
        <v>136</v>
      </c>
      <c r="B81" s="26"/>
      <c r="C81" s="26"/>
      <c r="D81" s="26"/>
      <c r="E81" s="26">
        <f t="shared" si="18"/>
        <v>0</v>
      </c>
      <c r="F81" s="26">
        <f t="shared" si="83"/>
        <v>0</v>
      </c>
      <c r="G81" s="26">
        <f t="shared" si="86"/>
        <v>0</v>
      </c>
      <c r="H81" s="26">
        <f t="shared" si="73"/>
        <v>0</v>
      </c>
      <c r="I81" s="26">
        <f t="shared" si="74"/>
        <v>0</v>
      </c>
      <c r="J81" s="26">
        <f t="shared" si="75"/>
        <v>0</v>
      </c>
      <c r="K81" s="26">
        <f t="shared" si="76"/>
        <v>0</v>
      </c>
      <c r="L81" s="26">
        <f t="shared" si="84"/>
        <v>0</v>
      </c>
      <c r="M81" s="26">
        <f t="shared" si="77"/>
        <v>0</v>
      </c>
      <c r="N81" s="26">
        <f t="shared" si="87"/>
        <v>0</v>
      </c>
      <c r="O81" s="26">
        <f t="shared" si="78"/>
        <v>0</v>
      </c>
      <c r="P81" s="26">
        <f t="shared" si="79"/>
        <v>0</v>
      </c>
      <c r="Q81" s="26">
        <f t="shared" si="85"/>
        <v>0</v>
      </c>
      <c r="R81" s="26">
        <f t="shared" si="80"/>
        <v>0</v>
      </c>
      <c r="S81" s="26">
        <f t="shared" si="88"/>
        <v>0</v>
      </c>
      <c r="T81" s="26">
        <f t="shared" si="81"/>
        <v>0</v>
      </c>
      <c r="U81" s="26">
        <f t="shared" si="82"/>
        <v>0</v>
      </c>
    </row>
    <row r="82" spans="1:21" x14ac:dyDescent="0.2">
      <c r="A82" s="28" t="s">
        <v>137</v>
      </c>
      <c r="B82" s="26"/>
      <c r="C82" s="26"/>
      <c r="D82" s="26"/>
      <c r="E82" s="26">
        <f t="shared" ref="E82:E145" si="89">B82++C82+D82</f>
        <v>0</v>
      </c>
      <c r="F82" s="26">
        <v>0</v>
      </c>
      <c r="G82" s="26">
        <f t="shared" si="86"/>
        <v>0</v>
      </c>
      <c r="H82" s="26">
        <f t="shared" si="73"/>
        <v>0</v>
      </c>
      <c r="I82" s="26">
        <f t="shared" si="74"/>
        <v>0</v>
      </c>
      <c r="J82" s="26">
        <f t="shared" si="75"/>
        <v>0</v>
      </c>
      <c r="K82" s="26">
        <f t="shared" si="76"/>
        <v>0</v>
      </c>
      <c r="L82" s="26">
        <f t="shared" si="84"/>
        <v>0</v>
      </c>
      <c r="M82" s="26">
        <f t="shared" si="77"/>
        <v>0</v>
      </c>
      <c r="N82" s="26">
        <f t="shared" si="87"/>
        <v>0</v>
      </c>
      <c r="O82" s="26">
        <f t="shared" si="78"/>
        <v>0</v>
      </c>
      <c r="P82" s="26">
        <f t="shared" si="79"/>
        <v>0</v>
      </c>
      <c r="Q82" s="26">
        <f t="shared" si="85"/>
        <v>0</v>
      </c>
      <c r="R82" s="26">
        <f t="shared" si="80"/>
        <v>0</v>
      </c>
      <c r="S82" s="26">
        <f t="shared" si="88"/>
        <v>0</v>
      </c>
      <c r="T82" s="26">
        <f t="shared" si="81"/>
        <v>0</v>
      </c>
      <c r="U82" s="26">
        <f t="shared" si="82"/>
        <v>0</v>
      </c>
    </row>
    <row r="83" spans="1:21" x14ac:dyDescent="0.2">
      <c r="A83" s="28" t="s">
        <v>138</v>
      </c>
      <c r="B83" s="26"/>
      <c r="C83" s="26"/>
      <c r="D83" s="26"/>
      <c r="E83" s="26">
        <f t="shared" si="89"/>
        <v>0</v>
      </c>
      <c r="F83" s="26">
        <f t="shared" si="83"/>
        <v>0</v>
      </c>
      <c r="G83" s="26">
        <f t="shared" si="86"/>
        <v>0</v>
      </c>
      <c r="H83" s="26">
        <f t="shared" si="73"/>
        <v>0</v>
      </c>
      <c r="I83" s="26">
        <f t="shared" si="74"/>
        <v>0</v>
      </c>
      <c r="J83" s="26">
        <f t="shared" si="75"/>
        <v>0</v>
      </c>
      <c r="K83" s="26">
        <f t="shared" si="76"/>
        <v>0</v>
      </c>
      <c r="L83" s="26">
        <f t="shared" si="84"/>
        <v>0</v>
      </c>
      <c r="M83" s="26">
        <f t="shared" si="77"/>
        <v>0</v>
      </c>
      <c r="N83" s="26">
        <f t="shared" si="87"/>
        <v>0</v>
      </c>
      <c r="O83" s="26">
        <f t="shared" si="78"/>
        <v>0</v>
      </c>
      <c r="P83" s="26">
        <f t="shared" si="79"/>
        <v>0</v>
      </c>
      <c r="Q83" s="26">
        <f t="shared" si="85"/>
        <v>0</v>
      </c>
      <c r="R83" s="26">
        <f t="shared" si="80"/>
        <v>0</v>
      </c>
      <c r="S83" s="26">
        <f t="shared" si="88"/>
        <v>0</v>
      </c>
      <c r="T83" s="26">
        <f t="shared" si="81"/>
        <v>0</v>
      </c>
      <c r="U83" s="26">
        <f t="shared" si="82"/>
        <v>0</v>
      </c>
    </row>
    <row r="84" spans="1:21" x14ac:dyDescent="0.2">
      <c r="A84" s="28" t="s">
        <v>139</v>
      </c>
      <c r="B84" s="26"/>
      <c r="C84" s="26"/>
      <c r="D84" s="26"/>
      <c r="E84" s="26">
        <f t="shared" si="89"/>
        <v>0</v>
      </c>
      <c r="F84" s="26">
        <f t="shared" si="83"/>
        <v>0</v>
      </c>
      <c r="G84" s="26">
        <f t="shared" si="86"/>
        <v>0</v>
      </c>
      <c r="H84" s="26">
        <f t="shared" si="73"/>
        <v>0</v>
      </c>
      <c r="I84" s="26">
        <f t="shared" si="74"/>
        <v>0</v>
      </c>
      <c r="J84" s="26">
        <f t="shared" si="75"/>
        <v>0</v>
      </c>
      <c r="K84" s="26">
        <f t="shared" si="76"/>
        <v>0</v>
      </c>
      <c r="L84" s="26">
        <f t="shared" si="84"/>
        <v>0</v>
      </c>
      <c r="M84" s="26">
        <f t="shared" si="77"/>
        <v>0</v>
      </c>
      <c r="N84" s="26">
        <f t="shared" si="87"/>
        <v>0</v>
      </c>
      <c r="O84" s="26">
        <f t="shared" si="78"/>
        <v>0</v>
      </c>
      <c r="P84" s="26">
        <f t="shared" si="79"/>
        <v>0</v>
      </c>
      <c r="Q84" s="26">
        <f t="shared" si="85"/>
        <v>0</v>
      </c>
      <c r="R84" s="26">
        <f t="shared" si="80"/>
        <v>0</v>
      </c>
      <c r="S84" s="26">
        <f t="shared" si="88"/>
        <v>0</v>
      </c>
      <c r="T84" s="26">
        <f t="shared" si="81"/>
        <v>0</v>
      </c>
      <c r="U84" s="26">
        <f t="shared" si="82"/>
        <v>0</v>
      </c>
    </row>
    <row r="85" spans="1:21" x14ac:dyDescent="0.2">
      <c r="A85" s="23" t="s">
        <v>140</v>
      </c>
      <c r="B85" s="24">
        <f t="shared" ref="B85:K85" si="90">SUM(B86:B100)</f>
        <v>817</v>
      </c>
      <c r="C85" s="24">
        <f t="shared" si="90"/>
        <v>382.3</v>
      </c>
      <c r="D85" s="24">
        <f t="shared" si="90"/>
        <v>104.3</v>
      </c>
      <c r="E85" s="24">
        <f t="shared" si="90"/>
        <v>1303.5999999999999</v>
      </c>
      <c r="F85" s="24"/>
      <c r="G85" s="24">
        <f>SUM(G86:G100)-G86</f>
        <v>71.099999999999994</v>
      </c>
      <c r="H85" s="24">
        <f>SUM(H86:H100)</f>
        <v>60.3</v>
      </c>
      <c r="I85" s="24">
        <f t="shared" si="90"/>
        <v>5</v>
      </c>
      <c r="J85" s="24">
        <f t="shared" si="90"/>
        <v>5.7</v>
      </c>
      <c r="K85" s="24">
        <f t="shared" si="90"/>
        <v>71</v>
      </c>
      <c r="L85" s="24">
        <f>SUM(L86:L100)-L86</f>
        <v>76.7</v>
      </c>
      <c r="M85" s="24">
        <f t="shared" ref="M85:T85" si="91">SUM(M86:M100)</f>
        <v>65.2</v>
      </c>
      <c r="N85" s="24">
        <f t="shared" si="91"/>
        <v>5.4</v>
      </c>
      <c r="O85" s="24">
        <f t="shared" si="91"/>
        <v>6.1</v>
      </c>
      <c r="P85" s="24">
        <f t="shared" si="91"/>
        <v>76.7</v>
      </c>
      <c r="Q85" s="24">
        <f>SUM(Q86:Q100)-Q86</f>
        <v>82.8</v>
      </c>
      <c r="R85" s="24">
        <f>SUM(R86:R100)</f>
        <v>70.400000000000006</v>
      </c>
      <c r="S85" s="24">
        <f t="shared" si="91"/>
        <v>5.8</v>
      </c>
      <c r="T85" s="24">
        <f t="shared" si="91"/>
        <v>6.6</v>
      </c>
      <c r="U85" s="24">
        <f>SUM(U86:U100)</f>
        <v>82.8</v>
      </c>
    </row>
    <row r="86" spans="1:21" x14ac:dyDescent="0.2">
      <c r="A86" s="25" t="s">
        <v>141</v>
      </c>
      <c r="B86" s="26"/>
      <c r="C86" s="26"/>
      <c r="D86" s="26"/>
      <c r="E86" s="26">
        <f t="shared" si="89"/>
        <v>0</v>
      </c>
      <c r="F86" s="26"/>
      <c r="G86" s="27">
        <f>'прогноз 2026-2028'!AR13</f>
        <v>71.099999999999994</v>
      </c>
      <c r="H86" s="27"/>
      <c r="I86" s="27"/>
      <c r="J86" s="27"/>
      <c r="K86" s="27"/>
      <c r="L86" s="27">
        <f>'прогноз 2026-2028'!AW13</f>
        <v>76.7</v>
      </c>
      <c r="M86" s="27"/>
      <c r="N86" s="27"/>
      <c r="O86" s="27"/>
      <c r="P86" s="27"/>
      <c r="Q86" s="27">
        <f>'прогноз 2026-2028'!BB13</f>
        <v>82.8</v>
      </c>
      <c r="R86" s="27"/>
      <c r="S86" s="27"/>
      <c r="T86" s="27"/>
      <c r="U86" s="27"/>
    </row>
    <row r="87" spans="1:21" x14ac:dyDescent="0.2">
      <c r="A87" s="28" t="s">
        <v>142</v>
      </c>
      <c r="B87" s="26"/>
      <c r="C87" s="26"/>
      <c r="D87" s="26"/>
      <c r="E87" s="26">
        <f t="shared" si="89"/>
        <v>0</v>
      </c>
      <c r="F87" s="26">
        <f>ROUND(E87/$E$85*100,1)</f>
        <v>0</v>
      </c>
      <c r="G87" s="26">
        <f>ROUND($G$86*F87/100,1)</f>
        <v>0</v>
      </c>
      <c r="H87" s="26">
        <f t="shared" ref="H87:H100" si="92">ROUND(G87*85/100,1)</f>
        <v>0</v>
      </c>
      <c r="I87" s="26">
        <f t="shared" ref="I87:I100" si="93">ROUND(G87*7/100,1)</f>
        <v>0</v>
      </c>
      <c r="J87" s="26">
        <f t="shared" ref="J87:J100" si="94">ROUND(G87*8/100,1)</f>
        <v>0</v>
      </c>
      <c r="K87" s="26">
        <f t="shared" ref="K87:K100" si="95">H87+I87+J87</f>
        <v>0</v>
      </c>
      <c r="L87" s="26">
        <f>ROUND($L$86*F87/100,1)</f>
        <v>0</v>
      </c>
      <c r="M87" s="26">
        <f t="shared" ref="M87:M100" si="96">ROUND(L87*85/100,1)</f>
        <v>0</v>
      </c>
      <c r="N87" s="26">
        <f t="shared" ref="N87:N100" si="97">ROUND(L87*7/100,1)</f>
        <v>0</v>
      </c>
      <c r="O87" s="26">
        <f t="shared" ref="O87:O100" si="98">ROUND(L87*8/100,1)</f>
        <v>0</v>
      </c>
      <c r="P87" s="26">
        <f t="shared" ref="P87:P100" si="99">M87+N87+O87</f>
        <v>0</v>
      </c>
      <c r="Q87" s="26">
        <f>ROUND($Q$86*F87/100,1)</f>
        <v>0</v>
      </c>
      <c r="R87" s="26">
        <f t="shared" ref="R87:R100" si="100">ROUND(Q87*85/100,1)</f>
        <v>0</v>
      </c>
      <c r="S87" s="26">
        <f>ROUND(Q87*7/100,1)</f>
        <v>0</v>
      </c>
      <c r="T87" s="26">
        <f t="shared" ref="T87:T100" si="101">ROUND(Q87*8/100,1)</f>
        <v>0</v>
      </c>
      <c r="U87" s="26">
        <f t="shared" ref="U87:U100" si="102">R87+S87+T87</f>
        <v>0</v>
      </c>
    </row>
    <row r="88" spans="1:21" x14ac:dyDescent="0.2">
      <c r="A88" s="28" t="s">
        <v>143</v>
      </c>
      <c r="B88" s="26"/>
      <c r="C88" s="26"/>
      <c r="D88" s="26"/>
      <c r="E88" s="26">
        <f t="shared" si="89"/>
        <v>0</v>
      </c>
      <c r="F88" s="26">
        <f t="shared" ref="F88:F100" si="103">ROUND(E88/$E$85*100,1)</f>
        <v>0</v>
      </c>
      <c r="G88" s="26">
        <f>ROUND($G$86*F88/100,1)</f>
        <v>0</v>
      </c>
      <c r="H88" s="26">
        <f t="shared" si="92"/>
        <v>0</v>
      </c>
      <c r="I88" s="26">
        <f t="shared" si="93"/>
        <v>0</v>
      </c>
      <c r="J88" s="26">
        <f t="shared" si="94"/>
        <v>0</v>
      </c>
      <c r="K88" s="26">
        <f t="shared" si="95"/>
        <v>0</v>
      </c>
      <c r="L88" s="26">
        <f t="shared" ref="L88:L100" si="104">ROUND($L$86*F88/100,1)</f>
        <v>0</v>
      </c>
      <c r="M88" s="26">
        <f t="shared" si="96"/>
        <v>0</v>
      </c>
      <c r="N88" s="26">
        <f t="shared" si="97"/>
        <v>0</v>
      </c>
      <c r="O88" s="26">
        <f t="shared" si="98"/>
        <v>0</v>
      </c>
      <c r="P88" s="26">
        <f t="shared" si="99"/>
        <v>0</v>
      </c>
      <c r="Q88" s="26">
        <f t="shared" ref="Q88:Q100" si="105">ROUND($Q$86*F88/100,1)</f>
        <v>0</v>
      </c>
      <c r="R88" s="26">
        <f t="shared" si="100"/>
        <v>0</v>
      </c>
      <c r="S88" s="26">
        <f>ROUND(Q88*7/100,1)</f>
        <v>0</v>
      </c>
      <c r="T88" s="26">
        <f t="shared" si="101"/>
        <v>0</v>
      </c>
      <c r="U88" s="26">
        <f t="shared" si="102"/>
        <v>0</v>
      </c>
    </row>
    <row r="89" spans="1:21" x14ac:dyDescent="0.2">
      <c r="A89" s="28" t="s">
        <v>144</v>
      </c>
      <c r="B89" s="26"/>
      <c r="C89" s="26"/>
      <c r="D89" s="26"/>
      <c r="E89" s="26">
        <f t="shared" si="89"/>
        <v>0</v>
      </c>
      <c r="F89" s="26">
        <f t="shared" si="103"/>
        <v>0</v>
      </c>
      <c r="G89" s="26">
        <f>ROUND($G$86*F89/100,1)</f>
        <v>0</v>
      </c>
      <c r="H89" s="26">
        <f t="shared" si="92"/>
        <v>0</v>
      </c>
      <c r="I89" s="26">
        <f t="shared" si="93"/>
        <v>0</v>
      </c>
      <c r="J89" s="26">
        <f t="shared" si="94"/>
        <v>0</v>
      </c>
      <c r="K89" s="26">
        <f t="shared" si="95"/>
        <v>0</v>
      </c>
      <c r="L89" s="26">
        <f t="shared" si="104"/>
        <v>0</v>
      </c>
      <c r="M89" s="26">
        <f t="shared" si="96"/>
        <v>0</v>
      </c>
      <c r="N89" s="26">
        <f t="shared" si="97"/>
        <v>0</v>
      </c>
      <c r="O89" s="26">
        <f t="shared" si="98"/>
        <v>0</v>
      </c>
      <c r="P89" s="26">
        <f t="shared" si="99"/>
        <v>0</v>
      </c>
      <c r="Q89" s="26">
        <f t="shared" si="105"/>
        <v>0</v>
      </c>
      <c r="R89" s="26">
        <f t="shared" si="100"/>
        <v>0</v>
      </c>
      <c r="S89" s="26">
        <f>ROUND(Q89*7/100,1)</f>
        <v>0</v>
      </c>
      <c r="T89" s="26">
        <f t="shared" si="101"/>
        <v>0</v>
      </c>
      <c r="U89" s="26">
        <f t="shared" si="102"/>
        <v>0</v>
      </c>
    </row>
    <row r="90" spans="1:21" x14ac:dyDescent="0.2">
      <c r="A90" s="28" t="s">
        <v>145</v>
      </c>
      <c r="B90" s="26"/>
      <c r="C90" s="26"/>
      <c r="D90" s="26"/>
      <c r="E90" s="26">
        <f t="shared" si="89"/>
        <v>0</v>
      </c>
      <c r="F90" s="26">
        <f t="shared" si="103"/>
        <v>0</v>
      </c>
      <c r="G90" s="26">
        <f>ROUND($G$86*F90/100,1)</f>
        <v>0</v>
      </c>
      <c r="H90" s="26">
        <f t="shared" si="92"/>
        <v>0</v>
      </c>
      <c r="I90" s="26">
        <f t="shared" si="93"/>
        <v>0</v>
      </c>
      <c r="J90" s="26">
        <f t="shared" si="94"/>
        <v>0</v>
      </c>
      <c r="K90" s="26">
        <f t="shared" si="95"/>
        <v>0</v>
      </c>
      <c r="L90" s="26">
        <f t="shared" si="104"/>
        <v>0</v>
      </c>
      <c r="M90" s="26">
        <f t="shared" si="96"/>
        <v>0</v>
      </c>
      <c r="N90" s="26">
        <f t="shared" si="97"/>
        <v>0</v>
      </c>
      <c r="O90" s="26">
        <f t="shared" si="98"/>
        <v>0</v>
      </c>
      <c r="P90" s="26">
        <f t="shared" si="99"/>
        <v>0</v>
      </c>
      <c r="Q90" s="26">
        <f t="shared" si="105"/>
        <v>0</v>
      </c>
      <c r="R90" s="26">
        <f t="shared" si="100"/>
        <v>0</v>
      </c>
      <c r="S90" s="26">
        <f>ROUND(Q90*7/100,1)</f>
        <v>0</v>
      </c>
      <c r="T90" s="26">
        <f t="shared" si="101"/>
        <v>0</v>
      </c>
      <c r="U90" s="26">
        <f t="shared" si="102"/>
        <v>0</v>
      </c>
    </row>
    <row r="91" spans="1:21" x14ac:dyDescent="0.2">
      <c r="A91" s="28" t="s">
        <v>146</v>
      </c>
      <c r="B91" s="26">
        <v>817</v>
      </c>
      <c r="C91" s="26">
        <v>382.3</v>
      </c>
      <c r="D91" s="26">
        <v>104.3</v>
      </c>
      <c r="E91" s="26">
        <f t="shared" si="89"/>
        <v>1303.5999999999999</v>
      </c>
      <c r="F91" s="26">
        <f t="shared" si="103"/>
        <v>100</v>
      </c>
      <c r="G91" s="26">
        <f>ROUND($G$86*F91/100,1)</f>
        <v>71.099999999999994</v>
      </c>
      <c r="H91" s="26">
        <f>ROUND(G91*85/100,1)-0.1</f>
        <v>60.3</v>
      </c>
      <c r="I91" s="26">
        <f t="shared" si="93"/>
        <v>5</v>
      </c>
      <c r="J91" s="26">
        <f t="shared" si="94"/>
        <v>5.7</v>
      </c>
      <c r="K91" s="26">
        <f t="shared" si="95"/>
        <v>71</v>
      </c>
      <c r="L91" s="26">
        <f t="shared" si="104"/>
        <v>76.7</v>
      </c>
      <c r="M91" s="26">
        <f>ROUND(L91*85/100,1)</f>
        <v>65.2</v>
      </c>
      <c r="N91" s="26">
        <f>ROUND(L91*7/100,1)</f>
        <v>5.4</v>
      </c>
      <c r="O91" s="26">
        <f t="shared" si="98"/>
        <v>6.1</v>
      </c>
      <c r="P91" s="26">
        <f t="shared" si="99"/>
        <v>76.7</v>
      </c>
      <c r="Q91" s="26">
        <f t="shared" si="105"/>
        <v>82.8</v>
      </c>
      <c r="R91" s="26">
        <f>ROUND(Q91*85/100,1)</f>
        <v>70.400000000000006</v>
      </c>
      <c r="S91" s="26">
        <f>ROUND(Q91*7/100,1)</f>
        <v>5.8</v>
      </c>
      <c r="T91" s="26">
        <f t="shared" si="101"/>
        <v>6.6</v>
      </c>
      <c r="U91" s="26">
        <f t="shared" si="102"/>
        <v>82.8</v>
      </c>
    </row>
    <row r="92" spans="1:21" x14ac:dyDescent="0.2">
      <c r="A92" s="28" t="s">
        <v>147</v>
      </c>
      <c r="B92" s="26"/>
      <c r="C92" s="26"/>
      <c r="D92" s="26"/>
      <c r="E92" s="26">
        <f t="shared" si="89"/>
        <v>0</v>
      </c>
      <c r="F92" s="26">
        <f t="shared" si="103"/>
        <v>0</v>
      </c>
      <c r="G92" s="26">
        <f t="shared" ref="G92:G100" si="106">ROUND($G$86*F92/100,1)</f>
        <v>0</v>
      </c>
      <c r="H92" s="26">
        <f t="shared" si="92"/>
        <v>0</v>
      </c>
      <c r="I92" s="26">
        <f t="shared" si="93"/>
        <v>0</v>
      </c>
      <c r="J92" s="26">
        <f t="shared" si="94"/>
        <v>0</v>
      </c>
      <c r="K92" s="26">
        <f t="shared" si="95"/>
        <v>0</v>
      </c>
      <c r="L92" s="26">
        <f t="shared" si="104"/>
        <v>0</v>
      </c>
      <c r="M92" s="26">
        <f t="shared" si="96"/>
        <v>0</v>
      </c>
      <c r="N92" s="26">
        <f t="shared" si="97"/>
        <v>0</v>
      </c>
      <c r="O92" s="26">
        <f t="shared" si="98"/>
        <v>0</v>
      </c>
      <c r="P92" s="26">
        <f t="shared" si="99"/>
        <v>0</v>
      </c>
      <c r="Q92" s="26">
        <f t="shared" si="105"/>
        <v>0</v>
      </c>
      <c r="R92" s="26">
        <f t="shared" si="100"/>
        <v>0</v>
      </c>
      <c r="S92" s="26">
        <f t="shared" ref="S92:S100" si="107">ROUND(Q92*7/100,1)</f>
        <v>0</v>
      </c>
      <c r="T92" s="26">
        <f t="shared" si="101"/>
        <v>0</v>
      </c>
      <c r="U92" s="26">
        <f t="shared" si="102"/>
        <v>0</v>
      </c>
    </row>
    <row r="93" spans="1:21" x14ac:dyDescent="0.2">
      <c r="A93" s="28" t="s">
        <v>148</v>
      </c>
      <c r="B93" s="26"/>
      <c r="C93" s="26"/>
      <c r="D93" s="26"/>
      <c r="E93" s="26">
        <f t="shared" si="89"/>
        <v>0</v>
      </c>
      <c r="F93" s="26">
        <f t="shared" si="103"/>
        <v>0</v>
      </c>
      <c r="G93" s="26">
        <f t="shared" si="106"/>
        <v>0</v>
      </c>
      <c r="H93" s="26">
        <f t="shared" si="92"/>
        <v>0</v>
      </c>
      <c r="I93" s="26">
        <f t="shared" si="93"/>
        <v>0</v>
      </c>
      <c r="J93" s="26">
        <f t="shared" si="94"/>
        <v>0</v>
      </c>
      <c r="K93" s="26">
        <f t="shared" si="95"/>
        <v>0</v>
      </c>
      <c r="L93" s="26">
        <f t="shared" si="104"/>
        <v>0</v>
      </c>
      <c r="M93" s="26">
        <f t="shared" si="96"/>
        <v>0</v>
      </c>
      <c r="N93" s="26">
        <f t="shared" si="97"/>
        <v>0</v>
      </c>
      <c r="O93" s="26">
        <f t="shared" si="98"/>
        <v>0</v>
      </c>
      <c r="P93" s="26">
        <f t="shared" si="99"/>
        <v>0</v>
      </c>
      <c r="Q93" s="26">
        <f t="shared" si="105"/>
        <v>0</v>
      </c>
      <c r="R93" s="26">
        <f t="shared" si="100"/>
        <v>0</v>
      </c>
      <c r="S93" s="26">
        <f t="shared" si="107"/>
        <v>0</v>
      </c>
      <c r="T93" s="26">
        <f t="shared" si="101"/>
        <v>0</v>
      </c>
      <c r="U93" s="26">
        <f t="shared" si="102"/>
        <v>0</v>
      </c>
    </row>
    <row r="94" spans="1:21" x14ac:dyDescent="0.2">
      <c r="A94" s="28" t="s">
        <v>149</v>
      </c>
      <c r="B94" s="26"/>
      <c r="C94" s="26"/>
      <c r="D94" s="26"/>
      <c r="E94" s="26">
        <f t="shared" si="89"/>
        <v>0</v>
      </c>
      <c r="F94" s="26">
        <f t="shared" si="103"/>
        <v>0</v>
      </c>
      <c r="G94" s="26">
        <f t="shared" si="106"/>
        <v>0</v>
      </c>
      <c r="H94" s="26">
        <f t="shared" si="92"/>
        <v>0</v>
      </c>
      <c r="I94" s="26">
        <f t="shared" si="93"/>
        <v>0</v>
      </c>
      <c r="J94" s="26">
        <f t="shared" si="94"/>
        <v>0</v>
      </c>
      <c r="K94" s="26">
        <f t="shared" si="95"/>
        <v>0</v>
      </c>
      <c r="L94" s="26">
        <f t="shared" si="104"/>
        <v>0</v>
      </c>
      <c r="M94" s="26">
        <f t="shared" si="96"/>
        <v>0</v>
      </c>
      <c r="N94" s="26">
        <f t="shared" si="97"/>
        <v>0</v>
      </c>
      <c r="O94" s="26">
        <f t="shared" si="98"/>
        <v>0</v>
      </c>
      <c r="P94" s="26">
        <f t="shared" si="99"/>
        <v>0</v>
      </c>
      <c r="Q94" s="26">
        <f t="shared" si="105"/>
        <v>0</v>
      </c>
      <c r="R94" s="26">
        <f t="shared" si="100"/>
        <v>0</v>
      </c>
      <c r="S94" s="26">
        <f t="shared" si="107"/>
        <v>0</v>
      </c>
      <c r="T94" s="26">
        <f t="shared" si="101"/>
        <v>0</v>
      </c>
      <c r="U94" s="26">
        <f t="shared" si="102"/>
        <v>0</v>
      </c>
    </row>
    <row r="95" spans="1:21" x14ac:dyDescent="0.2">
      <c r="A95" s="28" t="s">
        <v>150</v>
      </c>
      <c r="B95" s="26"/>
      <c r="C95" s="26"/>
      <c r="D95" s="26"/>
      <c r="E95" s="26">
        <f t="shared" si="89"/>
        <v>0</v>
      </c>
      <c r="F95" s="26">
        <f t="shared" si="103"/>
        <v>0</v>
      </c>
      <c r="G95" s="26">
        <f t="shared" si="106"/>
        <v>0</v>
      </c>
      <c r="H95" s="26">
        <f t="shared" si="92"/>
        <v>0</v>
      </c>
      <c r="I95" s="26">
        <f t="shared" si="93"/>
        <v>0</v>
      </c>
      <c r="J95" s="26">
        <f t="shared" si="94"/>
        <v>0</v>
      </c>
      <c r="K95" s="26">
        <f t="shared" si="95"/>
        <v>0</v>
      </c>
      <c r="L95" s="26">
        <f t="shared" si="104"/>
        <v>0</v>
      </c>
      <c r="M95" s="26">
        <f t="shared" si="96"/>
        <v>0</v>
      </c>
      <c r="N95" s="26">
        <f t="shared" si="97"/>
        <v>0</v>
      </c>
      <c r="O95" s="26">
        <f t="shared" si="98"/>
        <v>0</v>
      </c>
      <c r="P95" s="26">
        <f t="shared" si="99"/>
        <v>0</v>
      </c>
      <c r="Q95" s="26">
        <f t="shared" si="105"/>
        <v>0</v>
      </c>
      <c r="R95" s="26">
        <f t="shared" si="100"/>
        <v>0</v>
      </c>
      <c r="S95" s="26">
        <f t="shared" si="107"/>
        <v>0</v>
      </c>
      <c r="T95" s="26">
        <f t="shared" si="101"/>
        <v>0</v>
      </c>
      <c r="U95" s="26">
        <f t="shared" si="102"/>
        <v>0</v>
      </c>
    </row>
    <row r="96" spans="1:21" x14ac:dyDescent="0.2">
      <c r="A96" s="28" t="s">
        <v>151</v>
      </c>
      <c r="B96" s="26"/>
      <c r="C96" s="26"/>
      <c r="D96" s="26"/>
      <c r="E96" s="26">
        <f t="shared" si="89"/>
        <v>0</v>
      </c>
      <c r="F96" s="26">
        <f t="shared" si="103"/>
        <v>0</v>
      </c>
      <c r="G96" s="26">
        <f t="shared" si="106"/>
        <v>0</v>
      </c>
      <c r="H96" s="26">
        <f t="shared" si="92"/>
        <v>0</v>
      </c>
      <c r="I96" s="26">
        <f t="shared" si="93"/>
        <v>0</v>
      </c>
      <c r="J96" s="26">
        <f t="shared" si="94"/>
        <v>0</v>
      </c>
      <c r="K96" s="26">
        <f t="shared" si="95"/>
        <v>0</v>
      </c>
      <c r="L96" s="26">
        <f t="shared" si="104"/>
        <v>0</v>
      </c>
      <c r="M96" s="26">
        <f t="shared" si="96"/>
        <v>0</v>
      </c>
      <c r="N96" s="26">
        <f t="shared" si="97"/>
        <v>0</v>
      </c>
      <c r="O96" s="26">
        <f t="shared" si="98"/>
        <v>0</v>
      </c>
      <c r="P96" s="26">
        <f t="shared" si="99"/>
        <v>0</v>
      </c>
      <c r="Q96" s="26">
        <f t="shared" si="105"/>
        <v>0</v>
      </c>
      <c r="R96" s="26">
        <f t="shared" si="100"/>
        <v>0</v>
      </c>
      <c r="S96" s="26">
        <f t="shared" si="107"/>
        <v>0</v>
      </c>
      <c r="T96" s="26">
        <f t="shared" si="101"/>
        <v>0</v>
      </c>
      <c r="U96" s="26">
        <f t="shared" si="102"/>
        <v>0</v>
      </c>
    </row>
    <row r="97" spans="1:21" x14ac:dyDescent="0.2">
      <c r="A97" s="28" t="s">
        <v>152</v>
      </c>
      <c r="B97" s="26"/>
      <c r="C97" s="26"/>
      <c r="D97" s="26"/>
      <c r="E97" s="26">
        <f t="shared" si="89"/>
        <v>0</v>
      </c>
      <c r="F97" s="26">
        <f t="shared" si="103"/>
        <v>0</v>
      </c>
      <c r="G97" s="26">
        <f t="shared" si="106"/>
        <v>0</v>
      </c>
      <c r="H97" s="26">
        <f t="shared" si="92"/>
        <v>0</v>
      </c>
      <c r="I97" s="26">
        <f t="shared" si="93"/>
        <v>0</v>
      </c>
      <c r="J97" s="26">
        <f t="shared" si="94"/>
        <v>0</v>
      </c>
      <c r="K97" s="26">
        <f t="shared" si="95"/>
        <v>0</v>
      </c>
      <c r="L97" s="26">
        <f t="shared" si="104"/>
        <v>0</v>
      </c>
      <c r="M97" s="26">
        <f t="shared" si="96"/>
        <v>0</v>
      </c>
      <c r="N97" s="26">
        <f t="shared" si="97"/>
        <v>0</v>
      </c>
      <c r="O97" s="26">
        <f t="shared" si="98"/>
        <v>0</v>
      </c>
      <c r="P97" s="26">
        <f t="shared" si="99"/>
        <v>0</v>
      </c>
      <c r="Q97" s="26">
        <f t="shared" si="105"/>
        <v>0</v>
      </c>
      <c r="R97" s="26">
        <f t="shared" si="100"/>
        <v>0</v>
      </c>
      <c r="S97" s="26">
        <f t="shared" si="107"/>
        <v>0</v>
      </c>
      <c r="T97" s="26">
        <f t="shared" si="101"/>
        <v>0</v>
      </c>
      <c r="U97" s="26">
        <f t="shared" si="102"/>
        <v>0</v>
      </c>
    </row>
    <row r="98" spans="1:21" x14ac:dyDescent="0.2">
      <c r="A98" s="28" t="s">
        <v>153</v>
      </c>
      <c r="B98" s="26"/>
      <c r="C98" s="26"/>
      <c r="D98" s="26"/>
      <c r="E98" s="26">
        <f t="shared" si="89"/>
        <v>0</v>
      </c>
      <c r="F98" s="26">
        <f t="shared" si="103"/>
        <v>0</v>
      </c>
      <c r="G98" s="26">
        <f t="shared" si="106"/>
        <v>0</v>
      </c>
      <c r="H98" s="26">
        <f t="shared" si="92"/>
        <v>0</v>
      </c>
      <c r="I98" s="26">
        <f t="shared" si="93"/>
        <v>0</v>
      </c>
      <c r="J98" s="26">
        <f t="shared" si="94"/>
        <v>0</v>
      </c>
      <c r="K98" s="26">
        <f t="shared" si="95"/>
        <v>0</v>
      </c>
      <c r="L98" s="26">
        <f t="shared" si="104"/>
        <v>0</v>
      </c>
      <c r="M98" s="26">
        <f t="shared" si="96"/>
        <v>0</v>
      </c>
      <c r="N98" s="26">
        <f t="shared" si="97"/>
        <v>0</v>
      </c>
      <c r="O98" s="26">
        <f t="shared" si="98"/>
        <v>0</v>
      </c>
      <c r="P98" s="26">
        <f t="shared" si="99"/>
        <v>0</v>
      </c>
      <c r="Q98" s="26">
        <f t="shared" si="105"/>
        <v>0</v>
      </c>
      <c r="R98" s="26">
        <f t="shared" si="100"/>
        <v>0</v>
      </c>
      <c r="S98" s="26">
        <f t="shared" si="107"/>
        <v>0</v>
      </c>
      <c r="T98" s="26">
        <f t="shared" si="101"/>
        <v>0</v>
      </c>
      <c r="U98" s="26">
        <f t="shared" si="102"/>
        <v>0</v>
      </c>
    </row>
    <row r="99" spans="1:21" x14ac:dyDescent="0.2">
      <c r="A99" s="28" t="s">
        <v>154</v>
      </c>
      <c r="B99" s="26"/>
      <c r="C99" s="26"/>
      <c r="D99" s="26"/>
      <c r="E99" s="26">
        <f t="shared" si="89"/>
        <v>0</v>
      </c>
      <c r="F99" s="26">
        <f t="shared" si="103"/>
        <v>0</v>
      </c>
      <c r="G99" s="26">
        <f t="shared" si="106"/>
        <v>0</v>
      </c>
      <c r="H99" s="26">
        <f t="shared" si="92"/>
        <v>0</v>
      </c>
      <c r="I99" s="26">
        <f t="shared" si="93"/>
        <v>0</v>
      </c>
      <c r="J99" s="26">
        <f t="shared" si="94"/>
        <v>0</v>
      </c>
      <c r="K99" s="26">
        <f t="shared" si="95"/>
        <v>0</v>
      </c>
      <c r="L99" s="26">
        <f t="shared" si="104"/>
        <v>0</v>
      </c>
      <c r="M99" s="26">
        <f t="shared" si="96"/>
        <v>0</v>
      </c>
      <c r="N99" s="26">
        <f t="shared" si="97"/>
        <v>0</v>
      </c>
      <c r="O99" s="26">
        <f t="shared" si="98"/>
        <v>0</v>
      </c>
      <c r="P99" s="26">
        <f t="shared" si="99"/>
        <v>0</v>
      </c>
      <c r="Q99" s="26">
        <f t="shared" si="105"/>
        <v>0</v>
      </c>
      <c r="R99" s="26">
        <f t="shared" si="100"/>
        <v>0</v>
      </c>
      <c r="S99" s="26">
        <f t="shared" si="107"/>
        <v>0</v>
      </c>
      <c r="T99" s="26">
        <f t="shared" si="101"/>
        <v>0</v>
      </c>
      <c r="U99" s="26">
        <f t="shared" si="102"/>
        <v>0</v>
      </c>
    </row>
    <row r="100" spans="1:21" x14ac:dyDescent="0.2">
      <c r="A100" s="28" t="s">
        <v>155</v>
      </c>
      <c r="B100" s="26"/>
      <c r="C100" s="26"/>
      <c r="D100" s="26"/>
      <c r="E100" s="26">
        <f t="shared" si="89"/>
        <v>0</v>
      </c>
      <c r="F100" s="26">
        <f t="shared" si="103"/>
        <v>0</v>
      </c>
      <c r="G100" s="26">
        <f t="shared" si="106"/>
        <v>0</v>
      </c>
      <c r="H100" s="26">
        <f t="shared" si="92"/>
        <v>0</v>
      </c>
      <c r="I100" s="26">
        <f t="shared" si="93"/>
        <v>0</v>
      </c>
      <c r="J100" s="26">
        <f t="shared" si="94"/>
        <v>0</v>
      </c>
      <c r="K100" s="26">
        <f t="shared" si="95"/>
        <v>0</v>
      </c>
      <c r="L100" s="26">
        <f t="shared" si="104"/>
        <v>0</v>
      </c>
      <c r="M100" s="26">
        <f t="shared" si="96"/>
        <v>0</v>
      </c>
      <c r="N100" s="26">
        <f t="shared" si="97"/>
        <v>0</v>
      </c>
      <c r="O100" s="26">
        <f t="shared" si="98"/>
        <v>0</v>
      </c>
      <c r="P100" s="26">
        <f t="shared" si="99"/>
        <v>0</v>
      </c>
      <c r="Q100" s="26">
        <f t="shared" si="105"/>
        <v>0</v>
      </c>
      <c r="R100" s="26">
        <f t="shared" si="100"/>
        <v>0</v>
      </c>
      <c r="S100" s="26">
        <f t="shared" si="107"/>
        <v>0</v>
      </c>
      <c r="T100" s="26">
        <f t="shared" si="101"/>
        <v>0</v>
      </c>
      <c r="U100" s="26">
        <f t="shared" si="102"/>
        <v>0</v>
      </c>
    </row>
    <row r="101" spans="1:21" x14ac:dyDescent="0.2">
      <c r="A101" s="23" t="s">
        <v>156</v>
      </c>
      <c r="B101" s="24">
        <f>SUM(B102:B122)</f>
        <v>5.2</v>
      </c>
      <c r="C101" s="24">
        <f>SUM(C102:C122)</f>
        <v>0.9</v>
      </c>
      <c r="D101" s="24">
        <f>SUM(D102:D122)</f>
        <v>0.5</v>
      </c>
      <c r="E101" s="24">
        <f>SUM(E102:E122)</f>
        <v>6.6000000000000005</v>
      </c>
      <c r="F101" s="24"/>
      <c r="G101" s="24">
        <f>SUM(G102:G122)-G102</f>
        <v>2416.4999999999995</v>
      </c>
      <c r="H101" s="24">
        <f>SUM(H102:H122)-0.1</f>
        <v>2054.2000000000003</v>
      </c>
      <c r="I101" s="24">
        <f>SUM(I102:I122)</f>
        <v>169.3</v>
      </c>
      <c r="J101" s="24">
        <f>SUM(J102:J122)</f>
        <v>193.4</v>
      </c>
      <c r="K101" s="24">
        <f>SUM(K102:K122)-0.1</f>
        <v>2416.9</v>
      </c>
      <c r="L101" s="24">
        <f>SUM(L102:L122)-L102</f>
        <v>2537.4</v>
      </c>
      <c r="M101" s="24">
        <f t="shared" ref="M101:U101" si="108">SUM(M102:M122)</f>
        <v>2156.6999999999998</v>
      </c>
      <c r="N101" s="24">
        <f t="shared" si="108"/>
        <v>177.7</v>
      </c>
      <c r="O101" s="24">
        <f t="shared" si="108"/>
        <v>202.9</v>
      </c>
      <c r="P101" s="24">
        <f t="shared" si="108"/>
        <v>2537.3000000000002</v>
      </c>
      <c r="Q101" s="24">
        <f>SUM(Q102:Q122)-Q102</f>
        <v>2664.4000000000005</v>
      </c>
      <c r="R101" s="24">
        <f t="shared" si="108"/>
        <v>2264.8000000000002</v>
      </c>
      <c r="S101" s="24">
        <f t="shared" si="108"/>
        <v>186.49999999999997</v>
      </c>
      <c r="T101" s="24">
        <f t="shared" si="108"/>
        <v>213</v>
      </c>
      <c r="U101" s="24">
        <f t="shared" si="108"/>
        <v>2664.3</v>
      </c>
    </row>
    <row r="102" spans="1:21" ht="25.5" x14ac:dyDescent="0.2">
      <c r="A102" s="25" t="s">
        <v>157</v>
      </c>
      <c r="B102" s="26"/>
      <c r="C102" s="26"/>
      <c r="D102" s="26"/>
      <c r="E102" s="26">
        <f t="shared" si="89"/>
        <v>0</v>
      </c>
      <c r="F102" s="26"/>
      <c r="G102" s="27">
        <f>'прогноз 2026-2028'!AR14</f>
        <v>2416.6</v>
      </c>
      <c r="H102" s="27"/>
      <c r="I102" s="27"/>
      <c r="J102" s="27"/>
      <c r="K102" s="27"/>
      <c r="L102" s="27">
        <f>'прогноз 2026-2028'!AW14</f>
        <v>2537.4</v>
      </c>
      <c r="M102" s="27"/>
      <c r="N102" s="27"/>
      <c r="O102" s="27"/>
      <c r="P102" s="27"/>
      <c r="Q102" s="27">
        <f>'прогноз 2026-2028'!BB14</f>
        <v>2664.3</v>
      </c>
      <c r="R102" s="27"/>
      <c r="S102" s="27"/>
      <c r="T102" s="27"/>
      <c r="U102" s="27"/>
    </row>
    <row r="103" spans="1:21" x14ac:dyDescent="0.2">
      <c r="A103" s="29" t="s">
        <v>158</v>
      </c>
      <c r="B103" s="26"/>
      <c r="C103" s="26"/>
      <c r="D103" s="26"/>
      <c r="E103" s="26">
        <f t="shared" si="89"/>
        <v>0</v>
      </c>
      <c r="F103" s="26">
        <v>0</v>
      </c>
      <c r="G103" s="26">
        <f>ROUND($G$102*F103/100,1)</f>
        <v>0</v>
      </c>
      <c r="H103" s="26">
        <f>ROUND(G103*85/100,1)</f>
        <v>0</v>
      </c>
      <c r="I103" s="26">
        <f>ROUND(G103*15/100,1)</f>
        <v>0</v>
      </c>
      <c r="J103" s="26">
        <f>ROUND(G103*8/100,1)</f>
        <v>0</v>
      </c>
      <c r="K103" s="26">
        <f t="shared" ref="K103:K122" si="109">H103+I103+J103</f>
        <v>0</v>
      </c>
      <c r="L103" s="26">
        <f>ROUND($L$102*F103/100,1)</f>
        <v>0</v>
      </c>
      <c r="M103" s="26">
        <f t="shared" ref="M103:M122" si="110">ROUND(L103*85/100,1)</f>
        <v>0</v>
      </c>
      <c r="N103" s="26">
        <f t="shared" ref="N103:N122" si="111">ROUND(L103*7/100,1)</f>
        <v>0</v>
      </c>
      <c r="O103" s="26">
        <f t="shared" ref="O103:O122" si="112">ROUND(L103*8/100,1)</f>
        <v>0</v>
      </c>
      <c r="P103" s="26">
        <f t="shared" ref="P103:P122" si="113">M103+N103+O103</f>
        <v>0</v>
      </c>
      <c r="Q103" s="26">
        <f>ROUND($Q$102*F103/100,1)</f>
        <v>0</v>
      </c>
      <c r="R103" s="26">
        <f t="shared" ref="R103:R122" si="114">ROUND(Q103*85/100,1)</f>
        <v>0</v>
      </c>
      <c r="S103" s="26">
        <f t="shared" ref="S103:S122" si="115">ROUND(Q103*7/100,1)</f>
        <v>0</v>
      </c>
      <c r="T103" s="26">
        <f t="shared" ref="T103:T122" si="116">ROUND(Q103*8/100,1)</f>
        <v>0</v>
      </c>
      <c r="U103" s="26">
        <f t="shared" ref="U103:U122" si="117">R103+S103+T103</f>
        <v>0</v>
      </c>
    </row>
    <row r="104" spans="1:21" x14ac:dyDescent="0.2">
      <c r="A104" s="28" t="s">
        <v>159</v>
      </c>
      <c r="B104" s="26"/>
      <c r="C104" s="26"/>
      <c r="D104" s="26"/>
      <c r="E104" s="26">
        <f t="shared" si="89"/>
        <v>0</v>
      </c>
      <c r="F104" s="26">
        <v>9.5</v>
      </c>
      <c r="G104" s="26">
        <f t="shared" ref="G104:G122" si="118">ROUND($G$102*F104/100,1)</f>
        <v>229.6</v>
      </c>
      <c r="H104" s="26">
        <f>ROUND(G104*85/100,1)+0.2</f>
        <v>195.39999999999998</v>
      </c>
      <c r="I104" s="26">
        <f t="shared" ref="I104:I122" si="119">ROUND(G104*7/100,1)</f>
        <v>16.100000000000001</v>
      </c>
      <c r="J104" s="26">
        <f t="shared" ref="J104:J122" si="120">ROUND(G104*8/100,1)</f>
        <v>18.399999999999999</v>
      </c>
      <c r="K104" s="26">
        <f t="shared" si="109"/>
        <v>229.89999999999998</v>
      </c>
      <c r="L104" s="26">
        <f t="shared" ref="L104:L122" si="121">ROUND($L$102*F104/100,1)</f>
        <v>241.1</v>
      </c>
      <c r="M104" s="26">
        <f>ROUND(L104*85/100,1)</f>
        <v>204.9</v>
      </c>
      <c r="N104" s="26">
        <f t="shared" si="111"/>
        <v>16.899999999999999</v>
      </c>
      <c r="O104" s="26">
        <f t="shared" si="112"/>
        <v>19.3</v>
      </c>
      <c r="P104" s="26">
        <f t="shared" si="113"/>
        <v>241.10000000000002</v>
      </c>
      <c r="Q104" s="26">
        <f t="shared" ref="Q104:Q122" si="122">ROUND($Q$102*F104/100,1)</f>
        <v>253.1</v>
      </c>
      <c r="R104" s="26">
        <f>ROUND(Q104*85/100,1)</f>
        <v>215.1</v>
      </c>
      <c r="S104" s="26">
        <f t="shared" si="115"/>
        <v>17.7</v>
      </c>
      <c r="T104" s="26">
        <f t="shared" si="116"/>
        <v>20.2</v>
      </c>
      <c r="U104" s="26">
        <f t="shared" si="117"/>
        <v>252.99999999999997</v>
      </c>
    </row>
    <row r="105" spans="1:21" x14ac:dyDescent="0.2">
      <c r="A105" s="28" t="s">
        <v>160</v>
      </c>
      <c r="B105" s="26"/>
      <c r="C105" s="26"/>
      <c r="D105" s="26"/>
      <c r="E105" s="26">
        <f t="shared" si="89"/>
        <v>0</v>
      </c>
      <c r="F105" s="26">
        <v>0</v>
      </c>
      <c r="G105" s="26">
        <f t="shared" si="118"/>
        <v>0</v>
      </c>
      <c r="H105" s="26">
        <f t="shared" ref="H105:H122" si="123">ROUND(G105*85/100,1)</f>
        <v>0</v>
      </c>
      <c r="I105" s="26">
        <f t="shared" si="119"/>
        <v>0</v>
      </c>
      <c r="J105" s="26">
        <f t="shared" si="120"/>
        <v>0</v>
      </c>
      <c r="K105" s="26">
        <f t="shared" si="109"/>
        <v>0</v>
      </c>
      <c r="L105" s="26">
        <f t="shared" si="121"/>
        <v>0</v>
      </c>
      <c r="M105" s="26">
        <f t="shared" si="110"/>
        <v>0</v>
      </c>
      <c r="N105" s="26">
        <f t="shared" si="111"/>
        <v>0</v>
      </c>
      <c r="O105" s="26">
        <f t="shared" si="112"/>
        <v>0</v>
      </c>
      <c r="P105" s="26">
        <f t="shared" si="113"/>
        <v>0</v>
      </c>
      <c r="Q105" s="26">
        <f t="shared" si="122"/>
        <v>0</v>
      </c>
      <c r="R105" s="26">
        <f t="shared" si="114"/>
        <v>0</v>
      </c>
      <c r="S105" s="26">
        <f t="shared" si="115"/>
        <v>0</v>
      </c>
      <c r="T105" s="26">
        <f t="shared" si="116"/>
        <v>0</v>
      </c>
      <c r="U105" s="26">
        <f t="shared" si="117"/>
        <v>0</v>
      </c>
    </row>
    <row r="106" spans="1:21" x14ac:dyDescent="0.2">
      <c r="A106" s="28" t="s">
        <v>161</v>
      </c>
      <c r="B106" s="26"/>
      <c r="C106" s="26"/>
      <c r="D106" s="26"/>
      <c r="E106" s="26">
        <f t="shared" si="89"/>
        <v>0</v>
      </c>
      <c r="F106" s="26">
        <v>0</v>
      </c>
      <c r="G106" s="26">
        <f t="shared" si="118"/>
        <v>0</v>
      </c>
      <c r="H106" s="26">
        <f t="shared" si="123"/>
        <v>0</v>
      </c>
      <c r="I106" s="26">
        <f t="shared" si="119"/>
        <v>0</v>
      </c>
      <c r="J106" s="26">
        <f t="shared" si="120"/>
        <v>0</v>
      </c>
      <c r="K106" s="26">
        <f t="shared" si="109"/>
        <v>0</v>
      </c>
      <c r="L106" s="26">
        <f t="shared" si="121"/>
        <v>0</v>
      </c>
      <c r="M106" s="26">
        <f t="shared" si="110"/>
        <v>0</v>
      </c>
      <c r="N106" s="26">
        <f t="shared" si="111"/>
        <v>0</v>
      </c>
      <c r="O106" s="26">
        <f t="shared" si="112"/>
        <v>0</v>
      </c>
      <c r="P106" s="26">
        <f t="shared" si="113"/>
        <v>0</v>
      </c>
      <c r="Q106" s="26">
        <f t="shared" si="122"/>
        <v>0</v>
      </c>
      <c r="R106" s="26">
        <f t="shared" si="114"/>
        <v>0</v>
      </c>
      <c r="S106" s="26">
        <f t="shared" si="115"/>
        <v>0</v>
      </c>
      <c r="T106" s="26">
        <f t="shared" si="116"/>
        <v>0</v>
      </c>
      <c r="U106" s="26">
        <f t="shared" si="117"/>
        <v>0</v>
      </c>
    </row>
    <row r="107" spans="1:21" x14ac:dyDescent="0.2">
      <c r="A107" s="28" t="s">
        <v>162</v>
      </c>
      <c r="B107" s="26"/>
      <c r="C107" s="26"/>
      <c r="D107" s="26"/>
      <c r="E107" s="26">
        <f t="shared" si="89"/>
        <v>0</v>
      </c>
      <c r="F107" s="26">
        <v>0</v>
      </c>
      <c r="G107" s="26">
        <f t="shared" si="118"/>
        <v>0</v>
      </c>
      <c r="H107" s="26">
        <f t="shared" si="123"/>
        <v>0</v>
      </c>
      <c r="I107" s="26">
        <f t="shared" si="119"/>
        <v>0</v>
      </c>
      <c r="J107" s="26">
        <f t="shared" si="120"/>
        <v>0</v>
      </c>
      <c r="K107" s="26">
        <f t="shared" si="109"/>
        <v>0</v>
      </c>
      <c r="L107" s="26">
        <f t="shared" si="121"/>
        <v>0</v>
      </c>
      <c r="M107" s="26">
        <f t="shared" si="110"/>
        <v>0</v>
      </c>
      <c r="N107" s="26">
        <f t="shared" si="111"/>
        <v>0</v>
      </c>
      <c r="O107" s="26">
        <f t="shared" si="112"/>
        <v>0</v>
      </c>
      <c r="P107" s="26">
        <f t="shared" si="113"/>
        <v>0</v>
      </c>
      <c r="Q107" s="26">
        <f t="shared" si="122"/>
        <v>0</v>
      </c>
      <c r="R107" s="26">
        <f t="shared" si="114"/>
        <v>0</v>
      </c>
      <c r="S107" s="26">
        <f t="shared" si="115"/>
        <v>0</v>
      </c>
      <c r="T107" s="26">
        <f t="shared" si="116"/>
        <v>0</v>
      </c>
      <c r="U107" s="26">
        <f t="shared" si="117"/>
        <v>0</v>
      </c>
    </row>
    <row r="108" spans="1:21" x14ac:dyDescent="0.2">
      <c r="A108" s="28" t="s">
        <v>163</v>
      </c>
      <c r="B108" s="26"/>
      <c r="C108" s="26"/>
      <c r="D108" s="26"/>
      <c r="E108" s="26">
        <f t="shared" si="89"/>
        <v>0</v>
      </c>
      <c r="F108" s="26">
        <v>0</v>
      </c>
      <c r="G108" s="26">
        <f t="shared" si="118"/>
        <v>0</v>
      </c>
      <c r="H108" s="26">
        <f t="shared" si="123"/>
        <v>0</v>
      </c>
      <c r="I108" s="26">
        <f t="shared" si="119"/>
        <v>0</v>
      </c>
      <c r="J108" s="26">
        <f t="shared" si="120"/>
        <v>0</v>
      </c>
      <c r="K108" s="26">
        <f t="shared" si="109"/>
        <v>0</v>
      </c>
      <c r="L108" s="26">
        <f t="shared" si="121"/>
        <v>0</v>
      </c>
      <c r="M108" s="26">
        <f t="shared" si="110"/>
        <v>0</v>
      </c>
      <c r="N108" s="26">
        <f t="shared" si="111"/>
        <v>0</v>
      </c>
      <c r="O108" s="26">
        <f t="shared" si="112"/>
        <v>0</v>
      </c>
      <c r="P108" s="26">
        <f t="shared" si="113"/>
        <v>0</v>
      </c>
      <c r="Q108" s="26">
        <f t="shared" si="122"/>
        <v>0</v>
      </c>
      <c r="R108" s="26">
        <f t="shared" si="114"/>
        <v>0</v>
      </c>
      <c r="S108" s="26">
        <f t="shared" si="115"/>
        <v>0</v>
      </c>
      <c r="T108" s="26">
        <f t="shared" si="116"/>
        <v>0</v>
      </c>
      <c r="U108" s="26">
        <f t="shared" si="117"/>
        <v>0</v>
      </c>
    </row>
    <row r="109" spans="1:21" x14ac:dyDescent="0.2">
      <c r="A109" s="28" t="s">
        <v>164</v>
      </c>
      <c r="B109" s="26"/>
      <c r="C109" s="26"/>
      <c r="D109" s="26"/>
      <c r="E109" s="26">
        <f t="shared" si="89"/>
        <v>0</v>
      </c>
      <c r="F109" s="26">
        <v>0</v>
      </c>
      <c r="G109" s="26">
        <f t="shared" si="118"/>
        <v>0</v>
      </c>
      <c r="H109" s="26">
        <f t="shared" si="123"/>
        <v>0</v>
      </c>
      <c r="I109" s="26">
        <f t="shared" si="119"/>
        <v>0</v>
      </c>
      <c r="J109" s="26">
        <f t="shared" si="120"/>
        <v>0</v>
      </c>
      <c r="K109" s="26">
        <f t="shared" si="109"/>
        <v>0</v>
      </c>
      <c r="L109" s="26">
        <f t="shared" si="121"/>
        <v>0</v>
      </c>
      <c r="M109" s="26">
        <f t="shared" si="110"/>
        <v>0</v>
      </c>
      <c r="N109" s="26">
        <f t="shared" si="111"/>
        <v>0</v>
      </c>
      <c r="O109" s="26">
        <f t="shared" si="112"/>
        <v>0</v>
      </c>
      <c r="P109" s="26">
        <f t="shared" si="113"/>
        <v>0</v>
      </c>
      <c r="Q109" s="26">
        <f t="shared" si="122"/>
        <v>0</v>
      </c>
      <c r="R109" s="26">
        <f t="shared" si="114"/>
        <v>0</v>
      </c>
      <c r="S109" s="26">
        <f t="shared" si="115"/>
        <v>0</v>
      </c>
      <c r="T109" s="26">
        <f t="shared" si="116"/>
        <v>0</v>
      </c>
      <c r="U109" s="26">
        <f t="shared" si="117"/>
        <v>0</v>
      </c>
    </row>
    <row r="110" spans="1:21" x14ac:dyDescent="0.2">
      <c r="A110" s="28" t="s">
        <v>165</v>
      </c>
      <c r="B110" s="26"/>
      <c r="C110" s="26"/>
      <c r="D110" s="26"/>
      <c r="E110" s="26">
        <f t="shared" si="89"/>
        <v>0</v>
      </c>
      <c r="F110" s="26">
        <v>0</v>
      </c>
      <c r="G110" s="26">
        <f t="shared" si="118"/>
        <v>0</v>
      </c>
      <c r="H110" s="26">
        <f t="shared" si="123"/>
        <v>0</v>
      </c>
      <c r="I110" s="26">
        <f t="shared" si="119"/>
        <v>0</v>
      </c>
      <c r="J110" s="26">
        <f t="shared" si="120"/>
        <v>0</v>
      </c>
      <c r="K110" s="26">
        <f t="shared" si="109"/>
        <v>0</v>
      </c>
      <c r="L110" s="26">
        <f t="shared" si="121"/>
        <v>0</v>
      </c>
      <c r="M110" s="26">
        <f t="shared" si="110"/>
        <v>0</v>
      </c>
      <c r="N110" s="26">
        <f t="shared" si="111"/>
        <v>0</v>
      </c>
      <c r="O110" s="26">
        <f t="shared" si="112"/>
        <v>0</v>
      </c>
      <c r="P110" s="26">
        <f t="shared" si="113"/>
        <v>0</v>
      </c>
      <c r="Q110" s="26">
        <f t="shared" si="122"/>
        <v>0</v>
      </c>
      <c r="R110" s="26">
        <f t="shared" si="114"/>
        <v>0</v>
      </c>
      <c r="S110" s="26">
        <f t="shared" si="115"/>
        <v>0</v>
      </c>
      <c r="T110" s="26">
        <f t="shared" si="116"/>
        <v>0</v>
      </c>
      <c r="U110" s="26">
        <f t="shared" si="117"/>
        <v>0</v>
      </c>
    </row>
    <row r="111" spans="1:21" x14ac:dyDescent="0.2">
      <c r="A111" s="28" t="s">
        <v>166</v>
      </c>
      <c r="B111" s="26"/>
      <c r="C111" s="26"/>
      <c r="D111" s="26"/>
      <c r="E111" s="26">
        <f t="shared" si="89"/>
        <v>0</v>
      </c>
      <c r="F111" s="26">
        <v>0</v>
      </c>
      <c r="G111" s="26">
        <f t="shared" si="118"/>
        <v>0</v>
      </c>
      <c r="H111" s="26">
        <f t="shared" si="123"/>
        <v>0</v>
      </c>
      <c r="I111" s="26">
        <f t="shared" si="119"/>
        <v>0</v>
      </c>
      <c r="J111" s="26">
        <f t="shared" si="120"/>
        <v>0</v>
      </c>
      <c r="K111" s="26">
        <f t="shared" si="109"/>
        <v>0</v>
      </c>
      <c r="L111" s="26">
        <f t="shared" si="121"/>
        <v>0</v>
      </c>
      <c r="M111" s="26">
        <f t="shared" si="110"/>
        <v>0</v>
      </c>
      <c r="N111" s="26">
        <f t="shared" si="111"/>
        <v>0</v>
      </c>
      <c r="O111" s="26">
        <f t="shared" si="112"/>
        <v>0</v>
      </c>
      <c r="P111" s="26">
        <f t="shared" si="113"/>
        <v>0</v>
      </c>
      <c r="Q111" s="26">
        <f t="shared" si="122"/>
        <v>0</v>
      </c>
      <c r="R111" s="26">
        <f t="shared" si="114"/>
        <v>0</v>
      </c>
      <c r="S111" s="26">
        <f t="shared" si="115"/>
        <v>0</v>
      </c>
      <c r="T111" s="26">
        <f t="shared" si="116"/>
        <v>0</v>
      </c>
      <c r="U111" s="26">
        <f t="shared" si="117"/>
        <v>0</v>
      </c>
    </row>
    <row r="112" spans="1:21" x14ac:dyDescent="0.2">
      <c r="A112" s="28" t="s">
        <v>167</v>
      </c>
      <c r="B112" s="26"/>
      <c r="C112" s="26"/>
      <c r="D112" s="26"/>
      <c r="E112" s="26">
        <f t="shared" si="89"/>
        <v>0</v>
      </c>
      <c r="F112" s="26">
        <v>0</v>
      </c>
      <c r="G112" s="26">
        <f t="shared" si="118"/>
        <v>0</v>
      </c>
      <c r="H112" s="26">
        <f t="shared" si="123"/>
        <v>0</v>
      </c>
      <c r="I112" s="26">
        <f t="shared" si="119"/>
        <v>0</v>
      </c>
      <c r="J112" s="26">
        <f t="shared" si="120"/>
        <v>0</v>
      </c>
      <c r="K112" s="26">
        <f t="shared" si="109"/>
        <v>0</v>
      </c>
      <c r="L112" s="26">
        <f t="shared" si="121"/>
        <v>0</v>
      </c>
      <c r="M112" s="26">
        <f t="shared" si="110"/>
        <v>0</v>
      </c>
      <c r="N112" s="26">
        <f t="shared" si="111"/>
        <v>0</v>
      </c>
      <c r="O112" s="26">
        <f t="shared" si="112"/>
        <v>0</v>
      </c>
      <c r="P112" s="26">
        <f t="shared" si="113"/>
        <v>0</v>
      </c>
      <c r="Q112" s="26">
        <f t="shared" si="122"/>
        <v>0</v>
      </c>
      <c r="R112" s="26">
        <f t="shared" si="114"/>
        <v>0</v>
      </c>
      <c r="S112" s="26">
        <f t="shared" si="115"/>
        <v>0</v>
      </c>
      <c r="T112" s="26">
        <f t="shared" si="116"/>
        <v>0</v>
      </c>
      <c r="U112" s="26">
        <f t="shared" si="117"/>
        <v>0</v>
      </c>
    </row>
    <row r="113" spans="1:21" x14ac:dyDescent="0.2">
      <c r="A113" s="28" t="s">
        <v>168</v>
      </c>
      <c r="B113" s="26"/>
      <c r="C113" s="26"/>
      <c r="D113" s="26"/>
      <c r="E113" s="26">
        <f t="shared" si="89"/>
        <v>0</v>
      </c>
      <c r="F113" s="26">
        <v>31.5</v>
      </c>
      <c r="G113" s="26">
        <f t="shared" si="118"/>
        <v>761.2</v>
      </c>
      <c r="H113" s="26">
        <f t="shared" si="123"/>
        <v>647</v>
      </c>
      <c r="I113" s="26">
        <f t="shared" si="119"/>
        <v>53.3</v>
      </c>
      <c r="J113" s="26">
        <f t="shared" si="120"/>
        <v>60.9</v>
      </c>
      <c r="K113" s="26">
        <f t="shared" si="109"/>
        <v>761.19999999999993</v>
      </c>
      <c r="L113" s="26">
        <f t="shared" si="121"/>
        <v>799.3</v>
      </c>
      <c r="M113" s="26">
        <f>ROUND(L113*85/100,1)-0.1</f>
        <v>679.3</v>
      </c>
      <c r="N113" s="26">
        <f t="shared" si="111"/>
        <v>56</v>
      </c>
      <c r="O113" s="26">
        <f t="shared" si="112"/>
        <v>63.9</v>
      </c>
      <c r="P113" s="26">
        <f t="shared" si="113"/>
        <v>799.19999999999993</v>
      </c>
      <c r="Q113" s="26">
        <f t="shared" si="122"/>
        <v>839.3</v>
      </c>
      <c r="R113" s="26">
        <f t="shared" si="114"/>
        <v>713.4</v>
      </c>
      <c r="S113" s="26">
        <f t="shared" si="115"/>
        <v>58.8</v>
      </c>
      <c r="T113" s="26">
        <f t="shared" si="116"/>
        <v>67.099999999999994</v>
      </c>
      <c r="U113" s="26">
        <f t="shared" si="117"/>
        <v>839.3</v>
      </c>
    </row>
    <row r="114" spans="1:21" x14ac:dyDescent="0.2">
      <c r="A114" s="28" t="s">
        <v>169</v>
      </c>
      <c r="B114" s="26"/>
      <c r="C114" s="26"/>
      <c r="D114" s="26"/>
      <c r="E114" s="26">
        <f t="shared" si="89"/>
        <v>0</v>
      </c>
      <c r="F114" s="26">
        <v>0</v>
      </c>
      <c r="G114" s="26">
        <f t="shared" si="118"/>
        <v>0</v>
      </c>
      <c r="H114" s="26">
        <f t="shared" si="123"/>
        <v>0</v>
      </c>
      <c r="I114" s="26">
        <f t="shared" si="119"/>
        <v>0</v>
      </c>
      <c r="J114" s="26">
        <f t="shared" si="120"/>
        <v>0</v>
      </c>
      <c r="K114" s="26">
        <f t="shared" si="109"/>
        <v>0</v>
      </c>
      <c r="L114" s="26">
        <f t="shared" si="121"/>
        <v>0</v>
      </c>
      <c r="M114" s="26">
        <f t="shared" si="110"/>
        <v>0</v>
      </c>
      <c r="N114" s="26">
        <f t="shared" si="111"/>
        <v>0</v>
      </c>
      <c r="O114" s="26">
        <f t="shared" si="112"/>
        <v>0</v>
      </c>
      <c r="P114" s="26">
        <f t="shared" si="113"/>
        <v>0</v>
      </c>
      <c r="Q114" s="26">
        <f t="shared" si="122"/>
        <v>0</v>
      </c>
      <c r="R114" s="26">
        <f t="shared" si="114"/>
        <v>0</v>
      </c>
      <c r="S114" s="26">
        <f t="shared" si="115"/>
        <v>0</v>
      </c>
      <c r="T114" s="26">
        <f t="shared" si="116"/>
        <v>0</v>
      </c>
      <c r="U114" s="26">
        <f t="shared" si="117"/>
        <v>0</v>
      </c>
    </row>
    <row r="115" spans="1:21" x14ac:dyDescent="0.2">
      <c r="A115" s="28" t="s">
        <v>170</v>
      </c>
      <c r="B115" s="26">
        <v>5.2</v>
      </c>
      <c r="C115" s="26">
        <v>0.9</v>
      </c>
      <c r="D115" s="26">
        <v>0.5</v>
      </c>
      <c r="E115" s="26">
        <f t="shared" si="89"/>
        <v>6.6000000000000005</v>
      </c>
      <c r="F115" s="26">
        <v>18.3</v>
      </c>
      <c r="G115" s="26">
        <f t="shared" si="118"/>
        <v>442.2</v>
      </c>
      <c r="H115" s="26">
        <f t="shared" si="123"/>
        <v>375.9</v>
      </c>
      <c r="I115" s="26">
        <f t="shared" si="119"/>
        <v>31</v>
      </c>
      <c r="J115" s="26">
        <f t="shared" si="120"/>
        <v>35.4</v>
      </c>
      <c r="K115" s="26">
        <f t="shared" si="109"/>
        <v>442.29999999999995</v>
      </c>
      <c r="L115" s="26">
        <f t="shared" si="121"/>
        <v>464.3</v>
      </c>
      <c r="M115" s="26">
        <f t="shared" si="110"/>
        <v>394.7</v>
      </c>
      <c r="N115" s="26">
        <f t="shared" si="111"/>
        <v>32.5</v>
      </c>
      <c r="O115" s="26">
        <f t="shared" si="112"/>
        <v>37.1</v>
      </c>
      <c r="P115" s="26">
        <f t="shared" si="113"/>
        <v>464.3</v>
      </c>
      <c r="Q115" s="26">
        <f t="shared" si="122"/>
        <v>487.6</v>
      </c>
      <c r="R115" s="26">
        <f t="shared" si="114"/>
        <v>414.5</v>
      </c>
      <c r="S115" s="26">
        <f t="shared" si="115"/>
        <v>34.1</v>
      </c>
      <c r="T115" s="26">
        <f t="shared" si="116"/>
        <v>39</v>
      </c>
      <c r="U115" s="26">
        <f t="shared" si="117"/>
        <v>487.6</v>
      </c>
    </row>
    <row r="116" spans="1:21" x14ac:dyDescent="0.2">
      <c r="A116" s="28" t="s">
        <v>171</v>
      </c>
      <c r="B116" s="26"/>
      <c r="C116" s="26"/>
      <c r="D116" s="26"/>
      <c r="E116" s="26">
        <f t="shared" si="89"/>
        <v>0</v>
      </c>
      <c r="F116" s="26">
        <v>0</v>
      </c>
      <c r="G116" s="26">
        <f t="shared" si="118"/>
        <v>0</v>
      </c>
      <c r="H116" s="26">
        <f t="shared" si="123"/>
        <v>0</v>
      </c>
      <c r="I116" s="26">
        <f t="shared" si="119"/>
        <v>0</v>
      </c>
      <c r="J116" s="26">
        <f t="shared" si="120"/>
        <v>0</v>
      </c>
      <c r="K116" s="26">
        <f t="shared" si="109"/>
        <v>0</v>
      </c>
      <c r="L116" s="26">
        <f t="shared" si="121"/>
        <v>0</v>
      </c>
      <c r="M116" s="26">
        <f t="shared" si="110"/>
        <v>0</v>
      </c>
      <c r="N116" s="26">
        <f t="shared" si="111"/>
        <v>0</v>
      </c>
      <c r="O116" s="26">
        <f t="shared" si="112"/>
        <v>0</v>
      </c>
      <c r="P116" s="26">
        <f t="shared" si="113"/>
        <v>0</v>
      </c>
      <c r="Q116" s="26">
        <f t="shared" si="122"/>
        <v>0</v>
      </c>
      <c r="R116" s="26">
        <f t="shared" si="114"/>
        <v>0</v>
      </c>
      <c r="S116" s="26">
        <f t="shared" si="115"/>
        <v>0</v>
      </c>
      <c r="T116" s="26">
        <f t="shared" si="116"/>
        <v>0</v>
      </c>
      <c r="U116" s="26">
        <f t="shared" si="117"/>
        <v>0</v>
      </c>
    </row>
    <row r="117" spans="1:21" x14ac:dyDescent="0.2">
      <c r="A117" s="28" t="s">
        <v>172</v>
      </c>
      <c r="B117" s="26"/>
      <c r="C117" s="26"/>
      <c r="D117" s="26"/>
      <c r="E117" s="26">
        <f t="shared" si="89"/>
        <v>0</v>
      </c>
      <c r="F117" s="26">
        <v>0</v>
      </c>
      <c r="G117" s="26">
        <f t="shared" si="118"/>
        <v>0</v>
      </c>
      <c r="H117" s="26">
        <f t="shared" si="123"/>
        <v>0</v>
      </c>
      <c r="I117" s="26">
        <f t="shared" si="119"/>
        <v>0</v>
      </c>
      <c r="J117" s="26">
        <f t="shared" si="120"/>
        <v>0</v>
      </c>
      <c r="K117" s="26">
        <f t="shared" si="109"/>
        <v>0</v>
      </c>
      <c r="L117" s="26">
        <f t="shared" si="121"/>
        <v>0</v>
      </c>
      <c r="M117" s="26">
        <f t="shared" si="110"/>
        <v>0</v>
      </c>
      <c r="N117" s="26">
        <f t="shared" si="111"/>
        <v>0</v>
      </c>
      <c r="O117" s="26">
        <f t="shared" si="112"/>
        <v>0</v>
      </c>
      <c r="P117" s="26">
        <f t="shared" si="113"/>
        <v>0</v>
      </c>
      <c r="Q117" s="26">
        <f t="shared" si="122"/>
        <v>0</v>
      </c>
      <c r="R117" s="26">
        <f t="shared" si="114"/>
        <v>0</v>
      </c>
      <c r="S117" s="26">
        <f t="shared" si="115"/>
        <v>0</v>
      </c>
      <c r="T117" s="26">
        <f t="shared" si="116"/>
        <v>0</v>
      </c>
      <c r="U117" s="26">
        <f t="shared" si="117"/>
        <v>0</v>
      </c>
    </row>
    <row r="118" spans="1:21" x14ac:dyDescent="0.2">
      <c r="A118" s="28" t="s">
        <v>173</v>
      </c>
      <c r="B118" s="26"/>
      <c r="C118" s="26"/>
      <c r="D118" s="26"/>
      <c r="E118" s="26">
        <f t="shared" si="89"/>
        <v>0</v>
      </c>
      <c r="F118" s="26">
        <v>22.4</v>
      </c>
      <c r="G118" s="26">
        <f t="shared" si="118"/>
        <v>541.29999999999995</v>
      </c>
      <c r="H118" s="26">
        <f t="shared" si="123"/>
        <v>460.1</v>
      </c>
      <c r="I118" s="26">
        <f t="shared" si="119"/>
        <v>37.9</v>
      </c>
      <c r="J118" s="26">
        <f t="shared" si="120"/>
        <v>43.3</v>
      </c>
      <c r="K118" s="26">
        <f t="shared" si="109"/>
        <v>541.29999999999995</v>
      </c>
      <c r="L118" s="26">
        <f t="shared" si="121"/>
        <v>568.4</v>
      </c>
      <c r="M118" s="26">
        <f t="shared" si="110"/>
        <v>483.1</v>
      </c>
      <c r="N118" s="26">
        <f t="shared" si="111"/>
        <v>39.799999999999997</v>
      </c>
      <c r="O118" s="26">
        <f t="shared" si="112"/>
        <v>45.5</v>
      </c>
      <c r="P118" s="26">
        <f t="shared" si="113"/>
        <v>568.4</v>
      </c>
      <c r="Q118" s="26">
        <f t="shared" si="122"/>
        <v>596.79999999999995</v>
      </c>
      <c r="R118" s="26">
        <f t="shared" si="114"/>
        <v>507.3</v>
      </c>
      <c r="S118" s="26">
        <f t="shared" si="115"/>
        <v>41.8</v>
      </c>
      <c r="T118" s="26">
        <f t="shared" si="116"/>
        <v>47.7</v>
      </c>
      <c r="U118" s="26">
        <f t="shared" si="117"/>
        <v>596.80000000000007</v>
      </c>
    </row>
    <row r="119" spans="1:21" x14ac:dyDescent="0.2">
      <c r="A119" s="28" t="s">
        <v>174</v>
      </c>
      <c r="B119" s="26"/>
      <c r="C119" s="26"/>
      <c r="D119" s="26"/>
      <c r="E119" s="26">
        <f t="shared" si="89"/>
        <v>0</v>
      </c>
      <c r="F119" s="26">
        <v>0</v>
      </c>
      <c r="G119" s="26">
        <f t="shared" si="118"/>
        <v>0</v>
      </c>
      <c r="H119" s="26">
        <f t="shared" si="123"/>
        <v>0</v>
      </c>
      <c r="I119" s="26">
        <f t="shared" si="119"/>
        <v>0</v>
      </c>
      <c r="J119" s="26">
        <f t="shared" si="120"/>
        <v>0</v>
      </c>
      <c r="K119" s="26">
        <f t="shared" si="109"/>
        <v>0</v>
      </c>
      <c r="L119" s="26">
        <f t="shared" si="121"/>
        <v>0</v>
      </c>
      <c r="M119" s="26">
        <f t="shared" si="110"/>
        <v>0</v>
      </c>
      <c r="N119" s="26">
        <f t="shared" si="111"/>
        <v>0</v>
      </c>
      <c r="O119" s="26">
        <f t="shared" si="112"/>
        <v>0</v>
      </c>
      <c r="P119" s="26">
        <f t="shared" si="113"/>
        <v>0</v>
      </c>
      <c r="Q119" s="26">
        <f t="shared" si="122"/>
        <v>0</v>
      </c>
      <c r="R119" s="26">
        <f t="shared" si="114"/>
        <v>0</v>
      </c>
      <c r="S119" s="26">
        <f t="shared" si="115"/>
        <v>0</v>
      </c>
      <c r="T119" s="26">
        <f t="shared" si="116"/>
        <v>0</v>
      </c>
      <c r="U119" s="26">
        <f t="shared" si="117"/>
        <v>0</v>
      </c>
    </row>
    <row r="120" spans="1:21" x14ac:dyDescent="0.2">
      <c r="A120" s="28" t="s">
        <v>175</v>
      </c>
      <c r="B120" s="26"/>
      <c r="C120" s="26"/>
      <c r="D120" s="26"/>
      <c r="E120" s="26">
        <f t="shared" si="89"/>
        <v>0</v>
      </c>
      <c r="F120" s="26">
        <v>0</v>
      </c>
      <c r="G120" s="26">
        <f t="shared" si="118"/>
        <v>0</v>
      </c>
      <c r="H120" s="26">
        <f t="shared" si="123"/>
        <v>0</v>
      </c>
      <c r="I120" s="26">
        <f t="shared" si="119"/>
        <v>0</v>
      </c>
      <c r="J120" s="26">
        <f t="shared" si="120"/>
        <v>0</v>
      </c>
      <c r="K120" s="26">
        <f t="shared" si="109"/>
        <v>0</v>
      </c>
      <c r="L120" s="26">
        <f t="shared" si="121"/>
        <v>0</v>
      </c>
      <c r="M120" s="26">
        <f t="shared" si="110"/>
        <v>0</v>
      </c>
      <c r="N120" s="26">
        <f t="shared" si="111"/>
        <v>0</v>
      </c>
      <c r="O120" s="26">
        <f t="shared" si="112"/>
        <v>0</v>
      </c>
      <c r="P120" s="26">
        <f t="shared" si="113"/>
        <v>0</v>
      </c>
      <c r="Q120" s="26">
        <f t="shared" si="122"/>
        <v>0</v>
      </c>
      <c r="R120" s="26">
        <f t="shared" si="114"/>
        <v>0</v>
      </c>
      <c r="S120" s="26">
        <f t="shared" si="115"/>
        <v>0</v>
      </c>
      <c r="T120" s="26">
        <f t="shared" si="116"/>
        <v>0</v>
      </c>
      <c r="U120" s="26">
        <f t="shared" si="117"/>
        <v>0</v>
      </c>
    </row>
    <row r="121" spans="1:21" x14ac:dyDescent="0.2">
      <c r="A121" s="28" t="s">
        <v>176</v>
      </c>
      <c r="B121" s="26"/>
      <c r="C121" s="26"/>
      <c r="D121" s="26"/>
      <c r="E121" s="26">
        <f t="shared" si="89"/>
        <v>0</v>
      </c>
      <c r="F121" s="26">
        <v>18.3</v>
      </c>
      <c r="G121" s="26">
        <f t="shared" si="118"/>
        <v>442.2</v>
      </c>
      <c r="H121" s="26">
        <f>ROUND(G121*85/100,1)</f>
        <v>375.9</v>
      </c>
      <c r="I121" s="26">
        <f>ROUND(G121*7/100,1)</f>
        <v>31</v>
      </c>
      <c r="J121" s="26">
        <f>ROUND(G121*8/100,1)</f>
        <v>35.4</v>
      </c>
      <c r="K121" s="26">
        <f t="shared" si="109"/>
        <v>442.29999999999995</v>
      </c>
      <c r="L121" s="26">
        <f t="shared" si="121"/>
        <v>464.3</v>
      </c>
      <c r="M121" s="26">
        <f t="shared" si="110"/>
        <v>394.7</v>
      </c>
      <c r="N121" s="26">
        <f t="shared" si="111"/>
        <v>32.5</v>
      </c>
      <c r="O121" s="26">
        <f t="shared" si="112"/>
        <v>37.1</v>
      </c>
      <c r="P121" s="26">
        <f t="shared" si="113"/>
        <v>464.3</v>
      </c>
      <c r="Q121" s="26">
        <f t="shared" si="122"/>
        <v>487.6</v>
      </c>
      <c r="R121" s="26">
        <f t="shared" si="114"/>
        <v>414.5</v>
      </c>
      <c r="S121" s="26">
        <f t="shared" si="115"/>
        <v>34.1</v>
      </c>
      <c r="T121" s="26">
        <f t="shared" si="116"/>
        <v>39</v>
      </c>
      <c r="U121" s="26">
        <f t="shared" si="117"/>
        <v>487.6</v>
      </c>
    </row>
    <row r="122" spans="1:21" x14ac:dyDescent="0.2">
      <c r="A122" s="28" t="s">
        <v>177</v>
      </c>
      <c r="B122" s="26"/>
      <c r="C122" s="26"/>
      <c r="D122" s="26"/>
      <c r="E122" s="26">
        <f t="shared" si="89"/>
        <v>0</v>
      </c>
      <c r="F122" s="26">
        <v>0</v>
      </c>
      <c r="G122" s="26">
        <f t="shared" si="118"/>
        <v>0</v>
      </c>
      <c r="H122" s="26">
        <f t="shared" si="123"/>
        <v>0</v>
      </c>
      <c r="I122" s="26">
        <f t="shared" si="119"/>
        <v>0</v>
      </c>
      <c r="J122" s="26">
        <f t="shared" si="120"/>
        <v>0</v>
      </c>
      <c r="K122" s="26">
        <f t="shared" si="109"/>
        <v>0</v>
      </c>
      <c r="L122" s="26">
        <f t="shared" si="121"/>
        <v>0</v>
      </c>
      <c r="M122" s="26">
        <f t="shared" si="110"/>
        <v>0</v>
      </c>
      <c r="N122" s="26">
        <f t="shared" si="111"/>
        <v>0</v>
      </c>
      <c r="O122" s="26">
        <f t="shared" si="112"/>
        <v>0</v>
      </c>
      <c r="P122" s="26">
        <f t="shared" si="113"/>
        <v>0</v>
      </c>
      <c r="Q122" s="26">
        <f t="shared" si="122"/>
        <v>0</v>
      </c>
      <c r="R122" s="26">
        <f t="shared" si="114"/>
        <v>0</v>
      </c>
      <c r="S122" s="26">
        <f t="shared" si="115"/>
        <v>0</v>
      </c>
      <c r="T122" s="26">
        <f t="shared" si="116"/>
        <v>0</v>
      </c>
      <c r="U122" s="26">
        <f t="shared" si="117"/>
        <v>0</v>
      </c>
    </row>
    <row r="123" spans="1:21" x14ac:dyDescent="0.2">
      <c r="A123" s="23" t="s">
        <v>178</v>
      </c>
      <c r="B123" s="24">
        <f t="shared" ref="B123:J123" si="124">SUM(B124:B136)</f>
        <v>315.52000000000004</v>
      </c>
      <c r="C123" s="24">
        <f t="shared" si="124"/>
        <v>107.19999999999999</v>
      </c>
      <c r="D123" s="24">
        <f t="shared" si="124"/>
        <v>6.2</v>
      </c>
      <c r="E123" s="24">
        <f t="shared" si="124"/>
        <v>428.91999999999996</v>
      </c>
      <c r="F123" s="24"/>
      <c r="G123" s="24">
        <f>SUM(G124:G136)-G124</f>
        <v>2870.1999999999989</v>
      </c>
      <c r="H123" s="24">
        <f>SUM(H124:H136)</f>
        <v>2439.4</v>
      </c>
      <c r="I123" s="24">
        <f t="shared" si="124"/>
        <v>364.30000000000007</v>
      </c>
      <c r="J123" s="24">
        <f t="shared" si="124"/>
        <v>66.2</v>
      </c>
      <c r="K123" s="24">
        <f>SUM(K124:K136)-0.1</f>
        <v>2869.7999999999997</v>
      </c>
      <c r="L123" s="24">
        <f>SUM(L124:L136)-L124</f>
        <v>3082.6000000000008</v>
      </c>
      <c r="M123" s="24">
        <f>SUM(M124:M136)-0.2</f>
        <v>2620.1</v>
      </c>
      <c r="N123" s="24">
        <f t="shared" ref="N123:U123" si="125">SUM(N124:N136)</f>
        <v>391.5</v>
      </c>
      <c r="O123" s="24">
        <f t="shared" si="125"/>
        <v>71.2</v>
      </c>
      <c r="P123" s="24">
        <f>SUM(P124:P136)-0.2</f>
        <v>3082.7999999999997</v>
      </c>
      <c r="Q123" s="24">
        <f>SUM(Q124:Q136)-Q124</f>
        <v>3316.8999999999992</v>
      </c>
      <c r="R123" s="24">
        <f t="shared" si="125"/>
        <v>2819.5</v>
      </c>
      <c r="S123" s="24">
        <f t="shared" si="125"/>
        <v>420.99999999999994</v>
      </c>
      <c r="T123" s="24">
        <f t="shared" si="125"/>
        <v>76.5</v>
      </c>
      <c r="U123" s="24">
        <f t="shared" si="125"/>
        <v>3317</v>
      </c>
    </row>
    <row r="124" spans="1:21" ht="25.5" x14ac:dyDescent="0.2">
      <c r="A124" s="25" t="s">
        <v>179</v>
      </c>
      <c r="B124" s="26"/>
      <c r="C124" s="26"/>
      <c r="D124" s="26"/>
      <c r="E124" s="26">
        <f t="shared" si="89"/>
        <v>0</v>
      </c>
      <c r="F124" s="26"/>
      <c r="G124" s="27">
        <f>'прогноз 2026-2028'!AR15</f>
        <v>2870.2</v>
      </c>
      <c r="H124" s="27"/>
      <c r="I124" s="27"/>
      <c r="J124" s="27"/>
      <c r="K124" s="27"/>
      <c r="L124" s="27">
        <f>'прогноз 2026-2028'!AW15</f>
        <v>3082.6</v>
      </c>
      <c r="M124" s="27"/>
      <c r="N124" s="27"/>
      <c r="O124" s="27"/>
      <c r="P124" s="27"/>
      <c r="Q124" s="27">
        <f>'прогноз 2026-2028'!BB15</f>
        <v>3316.9</v>
      </c>
      <c r="R124" s="27"/>
      <c r="S124" s="27"/>
      <c r="T124" s="27"/>
      <c r="U124" s="27"/>
    </row>
    <row r="125" spans="1:21" x14ac:dyDescent="0.2">
      <c r="A125" s="29" t="s">
        <v>180</v>
      </c>
      <c r="B125" s="42">
        <v>258.10000000000002</v>
      </c>
      <c r="C125" s="26">
        <v>92.8</v>
      </c>
      <c r="D125" s="26"/>
      <c r="E125" s="26">
        <f t="shared" si="89"/>
        <v>350.90000000000003</v>
      </c>
      <c r="F125" s="26">
        <v>71.2</v>
      </c>
      <c r="G125" s="26">
        <f>ROUND($G$124*F125/100,1)</f>
        <v>2043.6</v>
      </c>
      <c r="H125" s="26">
        <f>ROUND(G125*85/100,1)-0.2</f>
        <v>1736.8999999999999</v>
      </c>
      <c r="I125" s="26">
        <f>ROUND(G125*15/100,1)</f>
        <v>306.5</v>
      </c>
      <c r="J125" s="26"/>
      <c r="K125" s="26">
        <f t="shared" ref="K125:K136" si="126">H125+I125+J125</f>
        <v>2043.3999999999999</v>
      </c>
      <c r="L125" s="26">
        <f>ROUND($L$124*F125/100,1)</f>
        <v>2194.8000000000002</v>
      </c>
      <c r="M125" s="26">
        <f>ROUND(L125*85/100,1)</f>
        <v>1865.6</v>
      </c>
      <c r="N125" s="26">
        <f>ROUND(L125*15/100,1)</f>
        <v>329.2</v>
      </c>
      <c r="O125" s="26"/>
      <c r="P125" s="26">
        <f t="shared" ref="P125:P136" si="127">M125+N125+O125</f>
        <v>2194.7999999999997</v>
      </c>
      <c r="Q125" s="26">
        <f>ROUND($Q$124*F125/100,1)</f>
        <v>2361.6</v>
      </c>
      <c r="R125" s="26">
        <f>ROUND(Q125*85/100,1)+0.2</f>
        <v>2007.6000000000001</v>
      </c>
      <c r="S125" s="26">
        <f>ROUND(Q125*15/100,1)</f>
        <v>354.2</v>
      </c>
      <c r="T125" s="26"/>
      <c r="U125" s="26">
        <f t="shared" ref="U125:U136" si="128">R125+S125+T125</f>
        <v>2361.8000000000002</v>
      </c>
    </row>
    <row r="126" spans="1:21" x14ac:dyDescent="0.2">
      <c r="A126" s="28" t="s">
        <v>181</v>
      </c>
      <c r="B126" s="42"/>
      <c r="C126" s="26"/>
      <c r="D126" s="26"/>
      <c r="E126" s="26">
        <f t="shared" si="89"/>
        <v>0</v>
      </c>
      <c r="F126" s="26">
        <v>1</v>
      </c>
      <c r="G126" s="26">
        <f t="shared" ref="G126:G136" si="129">ROUND($G$124*F126/100,1)</f>
        <v>28.7</v>
      </c>
      <c r="H126" s="26">
        <f t="shared" ref="H126:H136" si="130">ROUND(G126*85/100,1)</f>
        <v>24.4</v>
      </c>
      <c r="I126" s="26">
        <f t="shared" ref="I126:I136" si="131">ROUND(G126*7/100,1)</f>
        <v>2</v>
      </c>
      <c r="J126" s="26">
        <f t="shared" ref="J126:J136" si="132">ROUND(G126*8/100,1)</f>
        <v>2.2999999999999998</v>
      </c>
      <c r="K126" s="26">
        <f t="shared" si="126"/>
        <v>28.7</v>
      </c>
      <c r="L126" s="26">
        <f t="shared" ref="L126:L136" si="133">ROUND($L$124*F126/100,1)</f>
        <v>30.8</v>
      </c>
      <c r="M126" s="26">
        <f t="shared" ref="M126:M136" si="134">ROUND(L126*85/100,1)</f>
        <v>26.2</v>
      </c>
      <c r="N126" s="26">
        <f t="shared" ref="N126:N136" si="135">ROUND(L126*7/100,1)</f>
        <v>2.2000000000000002</v>
      </c>
      <c r="O126" s="26">
        <f t="shared" ref="O126:O136" si="136">ROUND(L126*8/100,1)</f>
        <v>2.5</v>
      </c>
      <c r="P126" s="26">
        <f t="shared" si="127"/>
        <v>30.9</v>
      </c>
      <c r="Q126" s="26">
        <f t="shared" ref="Q126:Q136" si="137">ROUND($Q$124*F126/100,1)</f>
        <v>33.200000000000003</v>
      </c>
      <c r="R126" s="26">
        <f t="shared" ref="R126:R136" si="138">ROUND(Q126*85/100,1)</f>
        <v>28.2</v>
      </c>
      <c r="S126" s="26">
        <f t="shared" ref="S126:S136" si="139">ROUND(Q126*7/100,1)</f>
        <v>2.2999999999999998</v>
      </c>
      <c r="T126" s="26">
        <f t="shared" ref="T126:T136" si="140">ROUND(Q126*8/100,1)</f>
        <v>2.7</v>
      </c>
      <c r="U126" s="26">
        <f t="shared" si="128"/>
        <v>33.200000000000003</v>
      </c>
    </row>
    <row r="127" spans="1:21" x14ac:dyDescent="0.2">
      <c r="A127" s="28" t="s">
        <v>182</v>
      </c>
      <c r="B127" s="42">
        <v>24.2</v>
      </c>
      <c r="C127" s="26">
        <v>6.1</v>
      </c>
      <c r="D127" s="26">
        <v>2.6</v>
      </c>
      <c r="E127" s="26">
        <f t="shared" si="89"/>
        <v>32.9</v>
      </c>
      <c r="F127" s="26">
        <v>3.8</v>
      </c>
      <c r="G127" s="26">
        <f t="shared" si="129"/>
        <v>109.1</v>
      </c>
      <c r="H127" s="26">
        <f t="shared" si="130"/>
        <v>92.7</v>
      </c>
      <c r="I127" s="26">
        <f t="shared" si="131"/>
        <v>7.6</v>
      </c>
      <c r="J127" s="26">
        <f t="shared" si="132"/>
        <v>8.6999999999999993</v>
      </c>
      <c r="K127" s="26">
        <f t="shared" si="126"/>
        <v>109</v>
      </c>
      <c r="L127" s="26">
        <f t="shared" si="133"/>
        <v>117.1</v>
      </c>
      <c r="M127" s="26">
        <f t="shared" si="134"/>
        <v>99.5</v>
      </c>
      <c r="N127" s="26">
        <f t="shared" si="135"/>
        <v>8.1999999999999993</v>
      </c>
      <c r="O127" s="26">
        <f t="shared" si="136"/>
        <v>9.4</v>
      </c>
      <c r="P127" s="26">
        <f t="shared" si="127"/>
        <v>117.10000000000001</v>
      </c>
      <c r="Q127" s="26">
        <f t="shared" si="137"/>
        <v>126</v>
      </c>
      <c r="R127" s="26">
        <f t="shared" si="138"/>
        <v>107.1</v>
      </c>
      <c r="S127" s="26">
        <f t="shared" si="139"/>
        <v>8.8000000000000007</v>
      </c>
      <c r="T127" s="26">
        <f t="shared" si="140"/>
        <v>10.1</v>
      </c>
      <c r="U127" s="26">
        <f t="shared" si="128"/>
        <v>125.99999999999999</v>
      </c>
    </row>
    <row r="128" spans="1:21" x14ac:dyDescent="0.2">
      <c r="A128" s="28" t="s">
        <v>183</v>
      </c>
      <c r="B128" s="42"/>
      <c r="C128" s="26"/>
      <c r="D128" s="26"/>
      <c r="E128" s="26">
        <f t="shared" si="89"/>
        <v>0</v>
      </c>
      <c r="F128" s="26">
        <v>0.6</v>
      </c>
      <c r="G128" s="26">
        <f t="shared" si="129"/>
        <v>17.2</v>
      </c>
      <c r="H128" s="26">
        <f t="shared" si="130"/>
        <v>14.6</v>
      </c>
      <c r="I128" s="26">
        <f t="shared" si="131"/>
        <v>1.2</v>
      </c>
      <c r="J128" s="26">
        <f t="shared" si="132"/>
        <v>1.4</v>
      </c>
      <c r="K128" s="26">
        <f t="shared" si="126"/>
        <v>17.2</v>
      </c>
      <c r="L128" s="26">
        <f t="shared" si="133"/>
        <v>18.5</v>
      </c>
      <c r="M128" s="26">
        <f t="shared" si="134"/>
        <v>15.7</v>
      </c>
      <c r="N128" s="26">
        <f t="shared" si="135"/>
        <v>1.3</v>
      </c>
      <c r="O128" s="26">
        <f t="shared" si="136"/>
        <v>1.5</v>
      </c>
      <c r="P128" s="26">
        <f t="shared" si="127"/>
        <v>18.5</v>
      </c>
      <c r="Q128" s="26">
        <f t="shared" si="137"/>
        <v>19.899999999999999</v>
      </c>
      <c r="R128" s="26">
        <f t="shared" si="138"/>
        <v>16.899999999999999</v>
      </c>
      <c r="S128" s="26">
        <f t="shared" si="139"/>
        <v>1.4</v>
      </c>
      <c r="T128" s="26">
        <f t="shared" si="140"/>
        <v>1.6</v>
      </c>
      <c r="U128" s="26">
        <f t="shared" si="128"/>
        <v>19.899999999999999</v>
      </c>
    </row>
    <row r="129" spans="1:21" x14ac:dyDescent="0.2">
      <c r="A129" s="28" t="s">
        <v>184</v>
      </c>
      <c r="B129" s="42"/>
      <c r="C129" s="26"/>
      <c r="D129" s="26"/>
      <c r="E129" s="26">
        <f t="shared" si="89"/>
        <v>0</v>
      </c>
      <c r="F129" s="26">
        <v>1.8</v>
      </c>
      <c r="G129" s="26">
        <f t="shared" si="129"/>
        <v>51.7</v>
      </c>
      <c r="H129" s="26">
        <f t="shared" si="130"/>
        <v>43.9</v>
      </c>
      <c r="I129" s="26">
        <f t="shared" si="131"/>
        <v>3.6</v>
      </c>
      <c r="J129" s="26">
        <f t="shared" si="132"/>
        <v>4.0999999999999996</v>
      </c>
      <c r="K129" s="26">
        <f t="shared" si="126"/>
        <v>51.6</v>
      </c>
      <c r="L129" s="26">
        <f t="shared" si="133"/>
        <v>55.5</v>
      </c>
      <c r="M129" s="26">
        <f t="shared" si="134"/>
        <v>47.2</v>
      </c>
      <c r="N129" s="26">
        <f t="shared" si="135"/>
        <v>3.9</v>
      </c>
      <c r="O129" s="26">
        <f t="shared" si="136"/>
        <v>4.4000000000000004</v>
      </c>
      <c r="P129" s="26">
        <f t="shared" si="127"/>
        <v>55.5</v>
      </c>
      <c r="Q129" s="26">
        <f t="shared" si="137"/>
        <v>59.7</v>
      </c>
      <c r="R129" s="26">
        <f t="shared" si="138"/>
        <v>50.7</v>
      </c>
      <c r="S129" s="26">
        <f t="shared" si="139"/>
        <v>4.2</v>
      </c>
      <c r="T129" s="26">
        <f t="shared" si="140"/>
        <v>4.8</v>
      </c>
      <c r="U129" s="26">
        <f t="shared" si="128"/>
        <v>59.7</v>
      </c>
    </row>
    <row r="130" spans="1:21" x14ac:dyDescent="0.2">
      <c r="A130" s="28" t="s">
        <v>185</v>
      </c>
      <c r="B130" s="42"/>
      <c r="C130" s="26"/>
      <c r="D130" s="26"/>
      <c r="E130" s="26">
        <f t="shared" si="89"/>
        <v>0</v>
      </c>
      <c r="F130" s="26">
        <v>7.5</v>
      </c>
      <c r="G130" s="26">
        <f t="shared" si="129"/>
        <v>215.3</v>
      </c>
      <c r="H130" s="26">
        <f t="shared" si="130"/>
        <v>183</v>
      </c>
      <c r="I130" s="26">
        <f t="shared" si="131"/>
        <v>15.1</v>
      </c>
      <c r="J130" s="26">
        <f t="shared" si="132"/>
        <v>17.2</v>
      </c>
      <c r="K130" s="26">
        <f t="shared" si="126"/>
        <v>215.29999999999998</v>
      </c>
      <c r="L130" s="26">
        <f t="shared" si="133"/>
        <v>231.2</v>
      </c>
      <c r="M130" s="26">
        <f t="shared" si="134"/>
        <v>196.5</v>
      </c>
      <c r="N130" s="26">
        <f t="shared" si="135"/>
        <v>16.2</v>
      </c>
      <c r="O130" s="26">
        <f t="shared" si="136"/>
        <v>18.5</v>
      </c>
      <c r="P130" s="26">
        <f t="shared" si="127"/>
        <v>231.2</v>
      </c>
      <c r="Q130" s="26">
        <f t="shared" si="137"/>
        <v>248.8</v>
      </c>
      <c r="R130" s="26">
        <f t="shared" si="138"/>
        <v>211.5</v>
      </c>
      <c r="S130" s="26">
        <f t="shared" si="139"/>
        <v>17.399999999999999</v>
      </c>
      <c r="T130" s="26">
        <f t="shared" si="140"/>
        <v>19.899999999999999</v>
      </c>
      <c r="U130" s="26">
        <f t="shared" si="128"/>
        <v>248.8</v>
      </c>
    </row>
    <row r="131" spans="1:21" x14ac:dyDescent="0.2">
      <c r="A131" s="28" t="s">
        <v>186</v>
      </c>
      <c r="B131" s="42"/>
      <c r="C131" s="26"/>
      <c r="D131" s="26"/>
      <c r="E131" s="26">
        <f t="shared" si="89"/>
        <v>0</v>
      </c>
      <c r="F131" s="26">
        <v>1.9</v>
      </c>
      <c r="G131" s="26">
        <f t="shared" si="129"/>
        <v>54.5</v>
      </c>
      <c r="H131" s="26">
        <f t="shared" si="130"/>
        <v>46.3</v>
      </c>
      <c r="I131" s="26">
        <f t="shared" si="131"/>
        <v>3.8</v>
      </c>
      <c r="J131" s="26">
        <f t="shared" si="132"/>
        <v>4.4000000000000004</v>
      </c>
      <c r="K131" s="26">
        <f t="shared" si="126"/>
        <v>54.499999999999993</v>
      </c>
      <c r="L131" s="26">
        <f t="shared" si="133"/>
        <v>58.6</v>
      </c>
      <c r="M131" s="26">
        <f t="shared" si="134"/>
        <v>49.8</v>
      </c>
      <c r="N131" s="26">
        <f t="shared" si="135"/>
        <v>4.0999999999999996</v>
      </c>
      <c r="O131" s="26">
        <f t="shared" si="136"/>
        <v>4.7</v>
      </c>
      <c r="P131" s="26">
        <f t="shared" si="127"/>
        <v>58.6</v>
      </c>
      <c r="Q131" s="26">
        <f t="shared" si="137"/>
        <v>63</v>
      </c>
      <c r="R131" s="26">
        <f t="shared" si="138"/>
        <v>53.6</v>
      </c>
      <c r="S131" s="26">
        <f t="shared" si="139"/>
        <v>4.4000000000000004</v>
      </c>
      <c r="T131" s="26">
        <f t="shared" si="140"/>
        <v>5</v>
      </c>
      <c r="U131" s="26">
        <f t="shared" si="128"/>
        <v>63</v>
      </c>
    </row>
    <row r="132" spans="1:21" x14ac:dyDescent="0.2">
      <c r="A132" s="28" t="s">
        <v>187</v>
      </c>
      <c r="B132" s="42">
        <v>24.12</v>
      </c>
      <c r="C132" s="26">
        <v>6</v>
      </c>
      <c r="D132" s="26">
        <v>2.6</v>
      </c>
      <c r="E132" s="26">
        <f t="shared" si="89"/>
        <v>32.72</v>
      </c>
      <c r="F132" s="26">
        <v>10</v>
      </c>
      <c r="G132" s="26">
        <f t="shared" si="129"/>
        <v>287</v>
      </c>
      <c r="H132" s="26">
        <f t="shared" si="130"/>
        <v>244</v>
      </c>
      <c r="I132" s="26">
        <f t="shared" si="131"/>
        <v>20.100000000000001</v>
      </c>
      <c r="J132" s="26">
        <f t="shared" si="132"/>
        <v>23</v>
      </c>
      <c r="K132" s="26">
        <f t="shared" si="126"/>
        <v>287.10000000000002</v>
      </c>
      <c r="L132" s="26">
        <f t="shared" si="133"/>
        <v>308.3</v>
      </c>
      <c r="M132" s="26">
        <f t="shared" si="134"/>
        <v>262.10000000000002</v>
      </c>
      <c r="N132" s="26">
        <f t="shared" si="135"/>
        <v>21.6</v>
      </c>
      <c r="O132" s="26">
        <f t="shared" si="136"/>
        <v>24.7</v>
      </c>
      <c r="P132" s="26">
        <f t="shared" si="127"/>
        <v>308.40000000000003</v>
      </c>
      <c r="Q132" s="26">
        <f t="shared" si="137"/>
        <v>331.7</v>
      </c>
      <c r="R132" s="26">
        <f t="shared" si="138"/>
        <v>281.89999999999998</v>
      </c>
      <c r="S132" s="26">
        <f t="shared" si="139"/>
        <v>23.2</v>
      </c>
      <c r="T132" s="26">
        <f t="shared" si="140"/>
        <v>26.5</v>
      </c>
      <c r="U132" s="26">
        <f t="shared" si="128"/>
        <v>331.59999999999997</v>
      </c>
    </row>
    <row r="133" spans="1:21" x14ac:dyDescent="0.2">
      <c r="A133" s="28" t="s">
        <v>188</v>
      </c>
      <c r="B133" s="42"/>
      <c r="C133" s="26"/>
      <c r="D133" s="26"/>
      <c r="E133" s="26">
        <f t="shared" si="89"/>
        <v>0</v>
      </c>
      <c r="F133" s="26">
        <v>0</v>
      </c>
      <c r="G133" s="26">
        <f t="shared" si="129"/>
        <v>0</v>
      </c>
      <c r="H133" s="26">
        <f t="shared" si="130"/>
        <v>0</v>
      </c>
      <c r="I133" s="26">
        <f t="shared" si="131"/>
        <v>0</v>
      </c>
      <c r="J133" s="26">
        <f t="shared" si="132"/>
        <v>0</v>
      </c>
      <c r="K133" s="26">
        <f t="shared" si="126"/>
        <v>0</v>
      </c>
      <c r="L133" s="26">
        <f t="shared" si="133"/>
        <v>0</v>
      </c>
      <c r="M133" s="26">
        <f t="shared" si="134"/>
        <v>0</v>
      </c>
      <c r="N133" s="26">
        <f t="shared" si="135"/>
        <v>0</v>
      </c>
      <c r="O133" s="26">
        <f t="shared" si="136"/>
        <v>0</v>
      </c>
      <c r="P133" s="26">
        <f t="shared" si="127"/>
        <v>0</v>
      </c>
      <c r="Q133" s="26">
        <f t="shared" si="137"/>
        <v>0</v>
      </c>
      <c r="R133" s="26">
        <f t="shared" si="138"/>
        <v>0</v>
      </c>
      <c r="S133" s="26">
        <f t="shared" si="139"/>
        <v>0</v>
      </c>
      <c r="T133" s="26">
        <f t="shared" si="140"/>
        <v>0</v>
      </c>
      <c r="U133" s="26">
        <f t="shared" si="128"/>
        <v>0</v>
      </c>
    </row>
    <row r="134" spans="1:21" x14ac:dyDescent="0.2">
      <c r="A134" s="28" t="s">
        <v>189</v>
      </c>
      <c r="B134" s="42">
        <v>9.1</v>
      </c>
      <c r="C134" s="26">
        <v>2.2999999999999998</v>
      </c>
      <c r="D134" s="26">
        <v>1</v>
      </c>
      <c r="E134" s="26">
        <f t="shared" si="89"/>
        <v>12.399999999999999</v>
      </c>
      <c r="F134" s="26">
        <v>1.2</v>
      </c>
      <c r="G134" s="26">
        <f t="shared" si="129"/>
        <v>34.4</v>
      </c>
      <c r="H134" s="26">
        <f t="shared" si="130"/>
        <v>29.2</v>
      </c>
      <c r="I134" s="26">
        <f t="shared" si="131"/>
        <v>2.4</v>
      </c>
      <c r="J134" s="26">
        <f t="shared" si="132"/>
        <v>2.8</v>
      </c>
      <c r="K134" s="26">
        <f t="shared" si="126"/>
        <v>34.4</v>
      </c>
      <c r="L134" s="26">
        <f t="shared" si="133"/>
        <v>37</v>
      </c>
      <c r="M134" s="26">
        <f t="shared" si="134"/>
        <v>31.5</v>
      </c>
      <c r="N134" s="26">
        <f t="shared" si="135"/>
        <v>2.6</v>
      </c>
      <c r="O134" s="26">
        <f t="shared" si="136"/>
        <v>3</v>
      </c>
      <c r="P134" s="26">
        <f t="shared" si="127"/>
        <v>37.1</v>
      </c>
      <c r="Q134" s="26">
        <f t="shared" si="137"/>
        <v>39.799999999999997</v>
      </c>
      <c r="R134" s="26">
        <f t="shared" si="138"/>
        <v>33.799999999999997</v>
      </c>
      <c r="S134" s="26">
        <f t="shared" si="139"/>
        <v>2.8</v>
      </c>
      <c r="T134" s="26">
        <f t="shared" si="140"/>
        <v>3.2</v>
      </c>
      <c r="U134" s="26">
        <f t="shared" si="128"/>
        <v>39.799999999999997</v>
      </c>
    </row>
    <row r="135" spans="1:21" x14ac:dyDescent="0.2">
      <c r="A135" s="28" t="s">
        <v>190</v>
      </c>
      <c r="B135" s="43"/>
      <c r="C135" s="26"/>
      <c r="D135" s="26"/>
      <c r="E135" s="26">
        <f t="shared" si="89"/>
        <v>0</v>
      </c>
      <c r="F135" s="26">
        <v>0</v>
      </c>
      <c r="G135" s="26">
        <f t="shared" si="129"/>
        <v>0</v>
      </c>
      <c r="H135" s="26">
        <f t="shared" si="130"/>
        <v>0</v>
      </c>
      <c r="I135" s="26">
        <f t="shared" si="131"/>
        <v>0</v>
      </c>
      <c r="J135" s="26">
        <f t="shared" si="132"/>
        <v>0</v>
      </c>
      <c r="K135" s="26">
        <f t="shared" si="126"/>
        <v>0</v>
      </c>
      <c r="L135" s="26">
        <f t="shared" si="133"/>
        <v>0</v>
      </c>
      <c r="M135" s="26">
        <f t="shared" si="134"/>
        <v>0</v>
      </c>
      <c r="N135" s="26">
        <f t="shared" si="135"/>
        <v>0</v>
      </c>
      <c r="O135" s="26">
        <f t="shared" si="136"/>
        <v>0</v>
      </c>
      <c r="P135" s="26">
        <f t="shared" si="127"/>
        <v>0</v>
      </c>
      <c r="Q135" s="26">
        <f t="shared" si="137"/>
        <v>0</v>
      </c>
      <c r="R135" s="26">
        <f t="shared" si="138"/>
        <v>0</v>
      </c>
      <c r="S135" s="26">
        <f t="shared" si="139"/>
        <v>0</v>
      </c>
      <c r="T135" s="26">
        <f t="shared" si="140"/>
        <v>0</v>
      </c>
      <c r="U135" s="26">
        <f t="shared" si="128"/>
        <v>0</v>
      </c>
    </row>
    <row r="136" spans="1:21" x14ac:dyDescent="0.2">
      <c r="A136" s="28" t="s">
        <v>191</v>
      </c>
      <c r="B136" s="26"/>
      <c r="C136" s="26"/>
      <c r="D136" s="26"/>
      <c r="E136" s="26">
        <f t="shared" si="89"/>
        <v>0</v>
      </c>
      <c r="F136" s="26">
        <v>1</v>
      </c>
      <c r="G136" s="26">
        <f t="shared" si="129"/>
        <v>28.7</v>
      </c>
      <c r="H136" s="26">
        <f t="shared" si="130"/>
        <v>24.4</v>
      </c>
      <c r="I136" s="26">
        <f t="shared" si="131"/>
        <v>2</v>
      </c>
      <c r="J136" s="26">
        <f t="shared" si="132"/>
        <v>2.2999999999999998</v>
      </c>
      <c r="K136" s="26">
        <f t="shared" si="126"/>
        <v>28.7</v>
      </c>
      <c r="L136" s="26">
        <f t="shared" si="133"/>
        <v>30.8</v>
      </c>
      <c r="M136" s="26">
        <f t="shared" si="134"/>
        <v>26.2</v>
      </c>
      <c r="N136" s="26">
        <f t="shared" si="135"/>
        <v>2.2000000000000002</v>
      </c>
      <c r="O136" s="26">
        <f t="shared" si="136"/>
        <v>2.5</v>
      </c>
      <c r="P136" s="26">
        <f t="shared" si="127"/>
        <v>30.9</v>
      </c>
      <c r="Q136" s="26">
        <f t="shared" si="137"/>
        <v>33.200000000000003</v>
      </c>
      <c r="R136" s="26">
        <f t="shared" si="138"/>
        <v>28.2</v>
      </c>
      <c r="S136" s="26">
        <f t="shared" si="139"/>
        <v>2.2999999999999998</v>
      </c>
      <c r="T136" s="26">
        <f t="shared" si="140"/>
        <v>2.7</v>
      </c>
      <c r="U136" s="26">
        <f t="shared" si="128"/>
        <v>33.200000000000003</v>
      </c>
    </row>
    <row r="137" spans="1:21" x14ac:dyDescent="0.2">
      <c r="A137" s="23" t="s">
        <v>192</v>
      </c>
      <c r="B137" s="24">
        <f t="shared" ref="B137:J137" si="141">SUM(B138:B149)</f>
        <v>445.9</v>
      </c>
      <c r="C137" s="24">
        <f t="shared" si="141"/>
        <v>261.5</v>
      </c>
      <c r="D137" s="24">
        <f t="shared" si="141"/>
        <v>0</v>
      </c>
      <c r="E137" s="24">
        <f t="shared" si="141"/>
        <v>707.4</v>
      </c>
      <c r="F137" s="24"/>
      <c r="G137" s="24">
        <f>SUM(G138:G149)-G138</f>
        <v>1888.7</v>
      </c>
      <c r="H137" s="24">
        <f>SUM(H138:H149)</f>
        <v>1605.4</v>
      </c>
      <c r="I137" s="24">
        <f t="shared" si="141"/>
        <v>283.3</v>
      </c>
      <c r="J137" s="24">
        <f t="shared" si="141"/>
        <v>0</v>
      </c>
      <c r="K137" s="24">
        <f>SUM(K138:K149)</f>
        <v>1888.7</v>
      </c>
      <c r="L137" s="24">
        <f>SUM(L138:L149)-L138</f>
        <v>2032.2</v>
      </c>
      <c r="M137" s="24">
        <f>SUM(M138:M149)</f>
        <v>1727.4</v>
      </c>
      <c r="N137" s="24">
        <f t="shared" ref="N137:U137" si="142">SUM(N138:N149)</f>
        <v>304.8</v>
      </c>
      <c r="O137" s="24">
        <f t="shared" si="142"/>
        <v>0</v>
      </c>
      <c r="P137" s="24">
        <f>SUM(P138:P149)</f>
        <v>2032.2</v>
      </c>
      <c r="Q137" s="24">
        <f>SUM(Q138:Q149)-Q138</f>
        <v>2186.6</v>
      </c>
      <c r="R137" s="24">
        <f t="shared" si="142"/>
        <v>1858.6</v>
      </c>
      <c r="S137" s="24">
        <f t="shared" si="142"/>
        <v>328</v>
      </c>
      <c r="T137" s="24">
        <f t="shared" si="142"/>
        <v>0</v>
      </c>
      <c r="U137" s="24">
        <f t="shared" si="142"/>
        <v>2186.6</v>
      </c>
    </row>
    <row r="138" spans="1:21" x14ac:dyDescent="0.2">
      <c r="A138" s="25" t="s">
        <v>193</v>
      </c>
      <c r="B138" s="26"/>
      <c r="C138" s="26"/>
      <c r="D138" s="26"/>
      <c r="E138" s="26">
        <f t="shared" si="89"/>
        <v>0</v>
      </c>
      <c r="F138" s="26"/>
      <c r="G138" s="27">
        <f>'прогноз 2026-2028'!AR16</f>
        <v>1888.7</v>
      </c>
      <c r="H138" s="27"/>
      <c r="I138" s="27"/>
      <c r="J138" s="27"/>
      <c r="K138" s="27"/>
      <c r="L138" s="27">
        <f>'прогноз 2026-2028'!AW16</f>
        <v>2032.2</v>
      </c>
      <c r="M138" s="27"/>
      <c r="N138" s="27"/>
      <c r="O138" s="27"/>
      <c r="P138" s="27"/>
      <c r="Q138" s="27">
        <f>'прогноз 2026-2028'!BB16</f>
        <v>2186.6</v>
      </c>
      <c r="R138" s="27"/>
      <c r="S138" s="27"/>
      <c r="T138" s="27"/>
      <c r="U138" s="27"/>
    </row>
    <row r="139" spans="1:21" x14ac:dyDescent="0.2">
      <c r="A139" s="29" t="s">
        <v>194</v>
      </c>
      <c r="B139" s="26">
        <v>445.9</v>
      </c>
      <c r="C139" s="26">
        <v>261.5</v>
      </c>
      <c r="D139" s="26"/>
      <c r="E139" s="26">
        <f t="shared" si="89"/>
        <v>707.4</v>
      </c>
      <c r="F139" s="26">
        <f>ROUND(E139/$E$137*100,1)</f>
        <v>100</v>
      </c>
      <c r="G139" s="26">
        <f>ROUND(F139*$G$138/100,1)</f>
        <v>1888.7</v>
      </c>
      <c r="H139" s="26">
        <f>ROUND(G139*85/100,1)</f>
        <v>1605.4</v>
      </c>
      <c r="I139" s="26">
        <f>ROUND(G139*15/100,1)</f>
        <v>283.3</v>
      </c>
      <c r="J139" s="26"/>
      <c r="K139" s="26">
        <f t="shared" ref="K139:K149" si="143">H139+I139+J139</f>
        <v>1888.7</v>
      </c>
      <c r="L139" s="26">
        <f>ROUND($L$138*F139/100,1)</f>
        <v>2032.2</v>
      </c>
      <c r="M139" s="26">
        <f>ROUND(L139*85/100,1)</f>
        <v>1727.4</v>
      </c>
      <c r="N139" s="26">
        <f>ROUND(L139*15/100,1)</f>
        <v>304.8</v>
      </c>
      <c r="O139" s="26"/>
      <c r="P139" s="26">
        <f t="shared" ref="P139:P149" si="144">M139+N139+O139</f>
        <v>2032.2</v>
      </c>
      <c r="Q139" s="26">
        <f>ROUND($Q$138*F139/100,1)</f>
        <v>2186.6</v>
      </c>
      <c r="R139" s="26">
        <f>ROUND(Q139*85/100,1)</f>
        <v>1858.6</v>
      </c>
      <c r="S139" s="26">
        <f>ROUND(Q139*15/100,1)</f>
        <v>328</v>
      </c>
      <c r="T139" s="26"/>
      <c r="U139" s="26">
        <f t="shared" ref="U139:U149" si="145">R139+S139+T139</f>
        <v>2186.6</v>
      </c>
    </row>
    <row r="140" spans="1:21" x14ac:dyDescent="0.2">
      <c r="A140" s="28" t="s">
        <v>195</v>
      </c>
      <c r="B140" s="26"/>
      <c r="C140" s="26"/>
      <c r="D140" s="26"/>
      <c r="E140" s="26">
        <f t="shared" si="89"/>
        <v>0</v>
      </c>
      <c r="F140" s="26">
        <f t="shared" ref="F140:F149" si="146">ROUND(E140/$E$137*100,1)</f>
        <v>0</v>
      </c>
      <c r="G140" s="26">
        <f t="shared" ref="G140:G149" si="147">ROUND(F140*$G$138/100,1)</f>
        <v>0</v>
      </c>
      <c r="H140" s="26">
        <f t="shared" ref="H140:H149" si="148">ROUND(G140*85/100,1)</f>
        <v>0</v>
      </c>
      <c r="I140" s="26">
        <f t="shared" ref="I140:I149" si="149">ROUND(G140*7/100,1)</f>
        <v>0</v>
      </c>
      <c r="J140" s="26">
        <f t="shared" ref="J140:J149" si="150">ROUND(G140*8/100,1)</f>
        <v>0</v>
      </c>
      <c r="K140" s="26">
        <f t="shared" si="143"/>
        <v>0</v>
      </c>
      <c r="L140" s="26">
        <f t="shared" ref="L140:L149" si="151">ROUND($L$138*F140/100,1)</f>
        <v>0</v>
      </c>
      <c r="M140" s="26">
        <f t="shared" ref="M140:M149" si="152">ROUND(L140*85/100,1)</f>
        <v>0</v>
      </c>
      <c r="N140" s="26">
        <f t="shared" ref="N140:N149" si="153">ROUND(L140*7/100,1)</f>
        <v>0</v>
      </c>
      <c r="O140" s="26">
        <f t="shared" ref="O140:O149" si="154">ROUND(L140*8/100,1)</f>
        <v>0</v>
      </c>
      <c r="P140" s="26">
        <f t="shared" si="144"/>
        <v>0</v>
      </c>
      <c r="Q140" s="26">
        <f t="shared" ref="Q140:Q149" si="155">ROUND($Q$138*F140/100,1)</f>
        <v>0</v>
      </c>
      <c r="R140" s="26">
        <f t="shared" ref="R140:R149" si="156">ROUND(Q140*85/100,1)</f>
        <v>0</v>
      </c>
      <c r="S140" s="26">
        <f t="shared" ref="S140:S149" si="157">ROUND(Q140*7/100,1)</f>
        <v>0</v>
      </c>
      <c r="T140" s="26">
        <f t="shared" ref="T140:T149" si="158">ROUND(Q140*8/100,1)</f>
        <v>0</v>
      </c>
      <c r="U140" s="26">
        <f t="shared" si="145"/>
        <v>0</v>
      </c>
    </row>
    <row r="141" spans="1:21" x14ac:dyDescent="0.2">
      <c r="A141" s="28" t="s">
        <v>196</v>
      </c>
      <c r="B141" s="26"/>
      <c r="C141" s="26"/>
      <c r="D141" s="26"/>
      <c r="E141" s="26">
        <f t="shared" si="89"/>
        <v>0</v>
      </c>
      <c r="F141" s="26">
        <f t="shared" si="146"/>
        <v>0</v>
      </c>
      <c r="G141" s="26">
        <f t="shared" si="147"/>
        <v>0</v>
      </c>
      <c r="H141" s="26">
        <f t="shared" si="148"/>
        <v>0</v>
      </c>
      <c r="I141" s="26">
        <f t="shared" si="149"/>
        <v>0</v>
      </c>
      <c r="J141" s="26">
        <f t="shared" si="150"/>
        <v>0</v>
      </c>
      <c r="K141" s="26">
        <f t="shared" si="143"/>
        <v>0</v>
      </c>
      <c r="L141" s="26">
        <f t="shared" si="151"/>
        <v>0</v>
      </c>
      <c r="M141" s="26">
        <f t="shared" si="152"/>
        <v>0</v>
      </c>
      <c r="N141" s="26">
        <f t="shared" si="153"/>
        <v>0</v>
      </c>
      <c r="O141" s="26">
        <f t="shared" si="154"/>
        <v>0</v>
      </c>
      <c r="P141" s="26">
        <f t="shared" si="144"/>
        <v>0</v>
      </c>
      <c r="Q141" s="26">
        <f t="shared" si="155"/>
        <v>0</v>
      </c>
      <c r="R141" s="26">
        <f t="shared" si="156"/>
        <v>0</v>
      </c>
      <c r="S141" s="26">
        <f t="shared" si="157"/>
        <v>0</v>
      </c>
      <c r="T141" s="26">
        <f t="shared" si="158"/>
        <v>0</v>
      </c>
      <c r="U141" s="26">
        <f t="shared" si="145"/>
        <v>0</v>
      </c>
    </row>
    <row r="142" spans="1:21" x14ac:dyDescent="0.2">
      <c r="A142" s="28" t="s">
        <v>143</v>
      </c>
      <c r="B142" s="26"/>
      <c r="C142" s="26"/>
      <c r="D142" s="26"/>
      <c r="E142" s="26">
        <f t="shared" si="89"/>
        <v>0</v>
      </c>
      <c r="F142" s="26">
        <f t="shared" si="146"/>
        <v>0</v>
      </c>
      <c r="G142" s="26">
        <f t="shared" si="147"/>
        <v>0</v>
      </c>
      <c r="H142" s="26">
        <f t="shared" si="148"/>
        <v>0</v>
      </c>
      <c r="I142" s="26">
        <f t="shared" si="149"/>
        <v>0</v>
      </c>
      <c r="J142" s="26">
        <f t="shared" si="150"/>
        <v>0</v>
      </c>
      <c r="K142" s="26">
        <f t="shared" si="143"/>
        <v>0</v>
      </c>
      <c r="L142" s="26">
        <f t="shared" si="151"/>
        <v>0</v>
      </c>
      <c r="M142" s="26">
        <f t="shared" si="152"/>
        <v>0</v>
      </c>
      <c r="N142" s="26">
        <f t="shared" si="153"/>
        <v>0</v>
      </c>
      <c r="O142" s="26">
        <f t="shared" si="154"/>
        <v>0</v>
      </c>
      <c r="P142" s="26">
        <f t="shared" si="144"/>
        <v>0</v>
      </c>
      <c r="Q142" s="26">
        <f t="shared" si="155"/>
        <v>0</v>
      </c>
      <c r="R142" s="26">
        <f t="shared" si="156"/>
        <v>0</v>
      </c>
      <c r="S142" s="26">
        <f t="shared" si="157"/>
        <v>0</v>
      </c>
      <c r="T142" s="26">
        <f t="shared" si="158"/>
        <v>0</v>
      </c>
      <c r="U142" s="26">
        <f t="shared" si="145"/>
        <v>0</v>
      </c>
    </row>
    <row r="143" spans="1:21" x14ac:dyDescent="0.2">
      <c r="A143" s="28" t="s">
        <v>197</v>
      </c>
      <c r="B143" s="26"/>
      <c r="C143" s="26"/>
      <c r="D143" s="26"/>
      <c r="E143" s="26">
        <f t="shared" si="89"/>
        <v>0</v>
      </c>
      <c r="F143" s="26">
        <f t="shared" si="146"/>
        <v>0</v>
      </c>
      <c r="G143" s="26">
        <f t="shared" si="147"/>
        <v>0</v>
      </c>
      <c r="H143" s="26">
        <f t="shared" si="148"/>
        <v>0</v>
      </c>
      <c r="I143" s="26">
        <f t="shared" si="149"/>
        <v>0</v>
      </c>
      <c r="J143" s="26">
        <f t="shared" si="150"/>
        <v>0</v>
      </c>
      <c r="K143" s="26">
        <f t="shared" si="143"/>
        <v>0</v>
      </c>
      <c r="L143" s="26">
        <f t="shared" si="151"/>
        <v>0</v>
      </c>
      <c r="M143" s="26">
        <f t="shared" si="152"/>
        <v>0</v>
      </c>
      <c r="N143" s="26">
        <f t="shared" si="153"/>
        <v>0</v>
      </c>
      <c r="O143" s="26">
        <f t="shared" si="154"/>
        <v>0</v>
      </c>
      <c r="P143" s="26">
        <f t="shared" si="144"/>
        <v>0</v>
      </c>
      <c r="Q143" s="26">
        <f t="shared" si="155"/>
        <v>0</v>
      </c>
      <c r="R143" s="26">
        <f t="shared" si="156"/>
        <v>0</v>
      </c>
      <c r="S143" s="26">
        <f t="shared" si="157"/>
        <v>0</v>
      </c>
      <c r="T143" s="26">
        <f t="shared" si="158"/>
        <v>0</v>
      </c>
      <c r="U143" s="26">
        <f t="shared" si="145"/>
        <v>0</v>
      </c>
    </row>
    <row r="144" spans="1:21" x14ac:dyDescent="0.2">
      <c r="A144" s="28" t="s">
        <v>198</v>
      </c>
      <c r="B144" s="26"/>
      <c r="C144" s="26"/>
      <c r="D144" s="26"/>
      <c r="E144" s="26">
        <f t="shared" si="89"/>
        <v>0</v>
      </c>
      <c r="F144" s="26">
        <f t="shared" si="146"/>
        <v>0</v>
      </c>
      <c r="G144" s="26">
        <f t="shared" si="147"/>
        <v>0</v>
      </c>
      <c r="H144" s="26">
        <f t="shared" si="148"/>
        <v>0</v>
      </c>
      <c r="I144" s="26">
        <f t="shared" si="149"/>
        <v>0</v>
      </c>
      <c r="J144" s="26">
        <f t="shared" si="150"/>
        <v>0</v>
      </c>
      <c r="K144" s="26">
        <f t="shared" si="143"/>
        <v>0</v>
      </c>
      <c r="L144" s="26">
        <f t="shared" si="151"/>
        <v>0</v>
      </c>
      <c r="M144" s="26">
        <f t="shared" si="152"/>
        <v>0</v>
      </c>
      <c r="N144" s="26">
        <f t="shared" si="153"/>
        <v>0</v>
      </c>
      <c r="O144" s="26">
        <f t="shared" si="154"/>
        <v>0</v>
      </c>
      <c r="P144" s="26">
        <f t="shared" si="144"/>
        <v>0</v>
      </c>
      <c r="Q144" s="26">
        <f t="shared" si="155"/>
        <v>0</v>
      </c>
      <c r="R144" s="26">
        <f t="shared" si="156"/>
        <v>0</v>
      </c>
      <c r="S144" s="26">
        <f t="shared" si="157"/>
        <v>0</v>
      </c>
      <c r="T144" s="26">
        <f t="shared" si="158"/>
        <v>0</v>
      </c>
      <c r="U144" s="26">
        <f t="shared" si="145"/>
        <v>0</v>
      </c>
    </row>
    <row r="145" spans="1:21" x14ac:dyDescent="0.2">
      <c r="A145" s="28" t="s">
        <v>199</v>
      </c>
      <c r="B145" s="26">
        <v>0</v>
      </c>
      <c r="C145" s="26">
        <v>0</v>
      </c>
      <c r="D145" s="26">
        <v>0</v>
      </c>
      <c r="E145" s="26">
        <f t="shared" si="89"/>
        <v>0</v>
      </c>
      <c r="F145" s="26">
        <f t="shared" si="146"/>
        <v>0</v>
      </c>
      <c r="G145" s="26">
        <f t="shared" si="147"/>
        <v>0</v>
      </c>
      <c r="H145" s="26">
        <f t="shared" si="148"/>
        <v>0</v>
      </c>
      <c r="I145" s="26">
        <f t="shared" si="149"/>
        <v>0</v>
      </c>
      <c r="J145" s="26">
        <f t="shared" si="150"/>
        <v>0</v>
      </c>
      <c r="K145" s="26">
        <f t="shared" si="143"/>
        <v>0</v>
      </c>
      <c r="L145" s="26">
        <f t="shared" si="151"/>
        <v>0</v>
      </c>
      <c r="M145" s="26">
        <f t="shared" si="152"/>
        <v>0</v>
      </c>
      <c r="N145" s="26">
        <f t="shared" si="153"/>
        <v>0</v>
      </c>
      <c r="O145" s="26">
        <f t="shared" si="154"/>
        <v>0</v>
      </c>
      <c r="P145" s="26">
        <f t="shared" si="144"/>
        <v>0</v>
      </c>
      <c r="Q145" s="26">
        <f t="shared" si="155"/>
        <v>0</v>
      </c>
      <c r="R145" s="26">
        <f>ROUND(Q145*85/100,1)</f>
        <v>0</v>
      </c>
      <c r="S145" s="26">
        <f t="shared" si="157"/>
        <v>0</v>
      </c>
      <c r="T145" s="26">
        <f t="shared" si="158"/>
        <v>0</v>
      </c>
      <c r="U145" s="26">
        <f t="shared" si="145"/>
        <v>0</v>
      </c>
    </row>
    <row r="146" spans="1:21" x14ac:dyDescent="0.2">
      <c r="A146" s="28" t="s">
        <v>200</v>
      </c>
      <c r="B146" s="26"/>
      <c r="C146" s="26"/>
      <c r="D146" s="26"/>
      <c r="E146" s="26">
        <f t="shared" ref="E146:E209" si="159">B146++C146+D146</f>
        <v>0</v>
      </c>
      <c r="F146" s="26">
        <f t="shared" si="146"/>
        <v>0</v>
      </c>
      <c r="G146" s="26">
        <f t="shared" si="147"/>
        <v>0</v>
      </c>
      <c r="H146" s="26">
        <f t="shared" si="148"/>
        <v>0</v>
      </c>
      <c r="I146" s="26">
        <f t="shared" si="149"/>
        <v>0</v>
      </c>
      <c r="J146" s="26">
        <f t="shared" si="150"/>
        <v>0</v>
      </c>
      <c r="K146" s="26">
        <f t="shared" si="143"/>
        <v>0</v>
      </c>
      <c r="L146" s="26">
        <f t="shared" si="151"/>
        <v>0</v>
      </c>
      <c r="M146" s="26">
        <f t="shared" si="152"/>
        <v>0</v>
      </c>
      <c r="N146" s="26">
        <f t="shared" si="153"/>
        <v>0</v>
      </c>
      <c r="O146" s="26">
        <f t="shared" si="154"/>
        <v>0</v>
      </c>
      <c r="P146" s="26">
        <f t="shared" si="144"/>
        <v>0</v>
      </c>
      <c r="Q146" s="26">
        <f t="shared" si="155"/>
        <v>0</v>
      </c>
      <c r="R146" s="26">
        <f t="shared" si="156"/>
        <v>0</v>
      </c>
      <c r="S146" s="26">
        <f t="shared" si="157"/>
        <v>0</v>
      </c>
      <c r="T146" s="26">
        <f t="shared" si="158"/>
        <v>0</v>
      </c>
      <c r="U146" s="26">
        <f t="shared" si="145"/>
        <v>0</v>
      </c>
    </row>
    <row r="147" spans="1:21" x14ac:dyDescent="0.2">
      <c r="A147" s="28" t="s">
        <v>201</v>
      </c>
      <c r="B147" s="26"/>
      <c r="C147" s="26"/>
      <c r="D147" s="26"/>
      <c r="E147" s="26">
        <f t="shared" si="159"/>
        <v>0</v>
      </c>
      <c r="F147" s="26">
        <f t="shared" si="146"/>
        <v>0</v>
      </c>
      <c r="G147" s="26">
        <f t="shared" si="147"/>
        <v>0</v>
      </c>
      <c r="H147" s="26">
        <f t="shared" si="148"/>
        <v>0</v>
      </c>
      <c r="I147" s="26">
        <f t="shared" si="149"/>
        <v>0</v>
      </c>
      <c r="J147" s="26">
        <f t="shared" si="150"/>
        <v>0</v>
      </c>
      <c r="K147" s="26">
        <f t="shared" si="143"/>
        <v>0</v>
      </c>
      <c r="L147" s="26">
        <f t="shared" si="151"/>
        <v>0</v>
      </c>
      <c r="M147" s="26">
        <f t="shared" si="152"/>
        <v>0</v>
      </c>
      <c r="N147" s="26">
        <f t="shared" si="153"/>
        <v>0</v>
      </c>
      <c r="O147" s="26">
        <f t="shared" si="154"/>
        <v>0</v>
      </c>
      <c r="P147" s="26">
        <f t="shared" si="144"/>
        <v>0</v>
      </c>
      <c r="Q147" s="26">
        <f t="shared" si="155"/>
        <v>0</v>
      </c>
      <c r="R147" s="26">
        <f t="shared" si="156"/>
        <v>0</v>
      </c>
      <c r="S147" s="26">
        <f t="shared" si="157"/>
        <v>0</v>
      </c>
      <c r="T147" s="26">
        <f t="shared" si="158"/>
        <v>0</v>
      </c>
      <c r="U147" s="26">
        <f t="shared" si="145"/>
        <v>0</v>
      </c>
    </row>
    <row r="148" spans="1:21" x14ac:dyDescent="0.2">
      <c r="A148" s="28" t="s">
        <v>202</v>
      </c>
      <c r="B148" s="26"/>
      <c r="C148" s="26"/>
      <c r="D148" s="26"/>
      <c r="E148" s="26">
        <f t="shared" si="159"/>
        <v>0</v>
      </c>
      <c r="F148" s="26">
        <f t="shared" si="146"/>
        <v>0</v>
      </c>
      <c r="G148" s="26">
        <f t="shared" si="147"/>
        <v>0</v>
      </c>
      <c r="H148" s="26">
        <f t="shared" si="148"/>
        <v>0</v>
      </c>
      <c r="I148" s="26">
        <f t="shared" si="149"/>
        <v>0</v>
      </c>
      <c r="J148" s="26">
        <f t="shared" si="150"/>
        <v>0</v>
      </c>
      <c r="K148" s="26">
        <f t="shared" si="143"/>
        <v>0</v>
      </c>
      <c r="L148" s="26">
        <f t="shared" si="151"/>
        <v>0</v>
      </c>
      <c r="M148" s="26">
        <f t="shared" si="152"/>
        <v>0</v>
      </c>
      <c r="N148" s="26">
        <f t="shared" si="153"/>
        <v>0</v>
      </c>
      <c r="O148" s="26">
        <f t="shared" si="154"/>
        <v>0</v>
      </c>
      <c r="P148" s="26">
        <f t="shared" si="144"/>
        <v>0</v>
      </c>
      <c r="Q148" s="26">
        <f t="shared" si="155"/>
        <v>0</v>
      </c>
      <c r="R148" s="26">
        <f t="shared" si="156"/>
        <v>0</v>
      </c>
      <c r="S148" s="26">
        <f t="shared" si="157"/>
        <v>0</v>
      </c>
      <c r="T148" s="26">
        <f t="shared" si="158"/>
        <v>0</v>
      </c>
      <c r="U148" s="26">
        <f t="shared" si="145"/>
        <v>0</v>
      </c>
    </row>
    <row r="149" spans="1:21" x14ac:dyDescent="0.2">
      <c r="A149" s="28" t="s">
        <v>203</v>
      </c>
      <c r="B149" s="26"/>
      <c r="C149" s="26"/>
      <c r="D149" s="26"/>
      <c r="E149" s="26">
        <f t="shared" si="159"/>
        <v>0</v>
      </c>
      <c r="F149" s="26">
        <f t="shared" si="146"/>
        <v>0</v>
      </c>
      <c r="G149" s="26">
        <f t="shared" si="147"/>
        <v>0</v>
      </c>
      <c r="H149" s="26">
        <f t="shared" si="148"/>
        <v>0</v>
      </c>
      <c r="I149" s="26">
        <f t="shared" si="149"/>
        <v>0</v>
      </c>
      <c r="J149" s="26">
        <f t="shared" si="150"/>
        <v>0</v>
      </c>
      <c r="K149" s="26">
        <f t="shared" si="143"/>
        <v>0</v>
      </c>
      <c r="L149" s="26">
        <f t="shared" si="151"/>
        <v>0</v>
      </c>
      <c r="M149" s="26">
        <f t="shared" si="152"/>
        <v>0</v>
      </c>
      <c r="N149" s="26">
        <f t="shared" si="153"/>
        <v>0</v>
      </c>
      <c r="O149" s="26">
        <f t="shared" si="154"/>
        <v>0</v>
      </c>
      <c r="P149" s="26">
        <f t="shared" si="144"/>
        <v>0</v>
      </c>
      <c r="Q149" s="26">
        <f t="shared" si="155"/>
        <v>0</v>
      </c>
      <c r="R149" s="26">
        <f t="shared" si="156"/>
        <v>0</v>
      </c>
      <c r="S149" s="26">
        <f t="shared" si="157"/>
        <v>0</v>
      </c>
      <c r="T149" s="26">
        <f t="shared" si="158"/>
        <v>0</v>
      </c>
      <c r="U149" s="26">
        <f t="shared" si="145"/>
        <v>0</v>
      </c>
    </row>
    <row r="150" spans="1:21" x14ac:dyDescent="0.2">
      <c r="A150" s="23" t="s">
        <v>204</v>
      </c>
      <c r="B150" s="24">
        <f t="shared" ref="B150:K150" si="160">SUM(B151:B163)</f>
        <v>67.7</v>
      </c>
      <c r="C150" s="24">
        <f t="shared" si="160"/>
        <v>46.6</v>
      </c>
      <c r="D150" s="24">
        <f t="shared" si="160"/>
        <v>0</v>
      </c>
      <c r="E150" s="24">
        <f t="shared" si="160"/>
        <v>114.30000000000001</v>
      </c>
      <c r="F150" s="24"/>
      <c r="G150" s="24">
        <f>SUM(G151:G163)-G151</f>
        <v>786.6</v>
      </c>
      <c r="H150" s="24">
        <f t="shared" si="160"/>
        <v>668.6</v>
      </c>
      <c r="I150" s="24">
        <f t="shared" si="160"/>
        <v>118</v>
      </c>
      <c r="J150" s="24">
        <f t="shared" si="160"/>
        <v>0</v>
      </c>
      <c r="K150" s="24">
        <f t="shared" si="160"/>
        <v>786.6</v>
      </c>
      <c r="L150" s="24">
        <f>SUM(L151:L163)-L151</f>
        <v>848.7</v>
      </c>
      <c r="M150" s="24">
        <f t="shared" ref="M150:U150" si="161">SUM(M151:M163)</f>
        <v>721.4</v>
      </c>
      <c r="N150" s="24">
        <f t="shared" si="161"/>
        <v>127.3</v>
      </c>
      <c r="O150" s="24">
        <f t="shared" si="161"/>
        <v>0</v>
      </c>
      <c r="P150" s="24">
        <f t="shared" si="161"/>
        <v>848.69999999999993</v>
      </c>
      <c r="Q150" s="24">
        <f>SUM(Q151:Q163)-Q151</f>
        <v>915.7</v>
      </c>
      <c r="R150" s="24">
        <f>SUM(R151:R163)-R151</f>
        <v>778.3</v>
      </c>
      <c r="S150" s="24">
        <f t="shared" si="161"/>
        <v>137.4</v>
      </c>
      <c r="T150" s="24">
        <f t="shared" si="161"/>
        <v>0</v>
      </c>
      <c r="U150" s="24">
        <f t="shared" si="161"/>
        <v>915.69999999999993</v>
      </c>
    </row>
    <row r="151" spans="1:21" ht="25.5" x14ac:dyDescent="0.2">
      <c r="A151" s="25" t="s">
        <v>205</v>
      </c>
      <c r="B151" s="26"/>
      <c r="C151" s="26"/>
      <c r="D151" s="26"/>
      <c r="E151" s="26">
        <f t="shared" si="159"/>
        <v>0</v>
      </c>
      <c r="F151" s="26"/>
      <c r="G151" s="27">
        <f>'прогноз 2026-2028'!AR17</f>
        <v>786.6</v>
      </c>
      <c r="H151" s="27"/>
      <c r="I151" s="27"/>
      <c r="J151" s="27"/>
      <c r="K151" s="27"/>
      <c r="L151" s="27">
        <f>'прогноз 2026-2028'!AW17</f>
        <v>848.7</v>
      </c>
      <c r="M151" s="27"/>
      <c r="N151" s="27"/>
      <c r="O151" s="27"/>
      <c r="P151" s="27"/>
      <c r="Q151" s="27">
        <f>'прогноз 2026-2028'!BB17</f>
        <v>915.7</v>
      </c>
      <c r="R151" s="27"/>
      <c r="S151" s="27"/>
      <c r="T151" s="27"/>
      <c r="U151" s="27"/>
    </row>
    <row r="152" spans="1:21" x14ac:dyDescent="0.2">
      <c r="A152" s="29" t="s">
        <v>206</v>
      </c>
      <c r="B152" s="26">
        <v>67.7</v>
      </c>
      <c r="C152" s="26">
        <v>46.6</v>
      </c>
      <c r="D152" s="26"/>
      <c r="E152" s="26">
        <f t="shared" si="159"/>
        <v>114.30000000000001</v>
      </c>
      <c r="F152" s="26">
        <f>ROUND(E152/$E$150*100,1)</f>
        <v>100</v>
      </c>
      <c r="G152" s="26">
        <f>ROUND(F152*$G$151/100,1)</f>
        <v>786.6</v>
      </c>
      <c r="H152" s="26">
        <f t="shared" ref="H152:H163" si="162">ROUND(G152*85/100,1)</f>
        <v>668.6</v>
      </c>
      <c r="I152" s="26">
        <f>ROUND(G152*15/100,1)</f>
        <v>118</v>
      </c>
      <c r="J152" s="26"/>
      <c r="K152" s="26">
        <f t="shared" ref="K152:K163" si="163">H152+I152+J152</f>
        <v>786.6</v>
      </c>
      <c r="L152" s="26">
        <f>ROUND($L$151*F152/100,1)</f>
        <v>848.7</v>
      </c>
      <c r="M152" s="26">
        <f t="shared" ref="M152:M163" si="164">ROUND(L152*85/100,1)</f>
        <v>721.4</v>
      </c>
      <c r="N152" s="26">
        <f>ROUND(L152*15/100,1)</f>
        <v>127.3</v>
      </c>
      <c r="O152" s="26"/>
      <c r="P152" s="26">
        <f t="shared" ref="P152:P163" si="165">M152+N152+O152</f>
        <v>848.69999999999993</v>
      </c>
      <c r="Q152" s="26">
        <f>ROUND($Q$151*F152/100,1)</f>
        <v>915.7</v>
      </c>
      <c r="R152" s="26">
        <f>ROUND(Q152*85/100,1)</f>
        <v>778.3</v>
      </c>
      <c r="S152" s="26">
        <f>ROUND(Q152*15/100,1)</f>
        <v>137.4</v>
      </c>
      <c r="T152" s="26"/>
      <c r="U152" s="26">
        <f t="shared" ref="U152:U163" si="166">R152+S152+T152</f>
        <v>915.69999999999993</v>
      </c>
    </row>
    <row r="153" spans="1:21" x14ac:dyDescent="0.2">
      <c r="A153" s="28" t="s">
        <v>207</v>
      </c>
      <c r="B153" s="26"/>
      <c r="C153" s="26"/>
      <c r="D153" s="26"/>
      <c r="E153" s="26">
        <f t="shared" si="159"/>
        <v>0</v>
      </c>
      <c r="F153" s="26">
        <f t="shared" ref="F153:F163" si="167">ROUND(E153/$E$150*100,1)</f>
        <v>0</v>
      </c>
      <c r="G153" s="26">
        <f t="shared" ref="G153:G163" si="168">ROUND(F153*$G$151/100,1)</f>
        <v>0</v>
      </c>
      <c r="H153" s="26">
        <f t="shared" si="162"/>
        <v>0</v>
      </c>
      <c r="I153" s="26">
        <f t="shared" ref="I153:I163" si="169">ROUND(G153*7/100,1)</f>
        <v>0</v>
      </c>
      <c r="J153" s="26">
        <f t="shared" ref="J153:J163" si="170">ROUND(G153*8/100,1)</f>
        <v>0</v>
      </c>
      <c r="K153" s="26">
        <f t="shared" si="163"/>
        <v>0</v>
      </c>
      <c r="L153" s="26">
        <f t="shared" ref="L153:L163" si="171">ROUND($L$151*F153/100,1)</f>
        <v>0</v>
      </c>
      <c r="M153" s="26">
        <f t="shared" si="164"/>
        <v>0</v>
      </c>
      <c r="N153" s="26">
        <f t="shared" ref="N153:N163" si="172">ROUND(L153*7/100,1)</f>
        <v>0</v>
      </c>
      <c r="O153" s="26">
        <f t="shared" ref="O153:O163" si="173">ROUND(L153*8/100,1)</f>
        <v>0</v>
      </c>
      <c r="P153" s="26">
        <f t="shared" si="165"/>
        <v>0</v>
      </c>
      <c r="Q153" s="26">
        <f t="shared" ref="Q153:Q163" si="174">ROUND($Q$151*F153/100,1)</f>
        <v>0</v>
      </c>
      <c r="R153" s="26">
        <f t="shared" ref="R153:R162" si="175">ROUND(Q153*85/100,1)</f>
        <v>0</v>
      </c>
      <c r="S153" s="26">
        <f t="shared" ref="S153:S163" si="176">ROUND(Q153*7/100,1)</f>
        <v>0</v>
      </c>
      <c r="T153" s="26">
        <f t="shared" ref="T153:T163" si="177">ROUND(Q153*8/100,1)</f>
        <v>0</v>
      </c>
      <c r="U153" s="26">
        <f t="shared" si="166"/>
        <v>0</v>
      </c>
    </row>
    <row r="154" spans="1:21" x14ac:dyDescent="0.2">
      <c r="A154" s="28" t="s">
        <v>208</v>
      </c>
      <c r="B154" s="26"/>
      <c r="C154" s="26"/>
      <c r="D154" s="26"/>
      <c r="E154" s="26">
        <f t="shared" si="159"/>
        <v>0</v>
      </c>
      <c r="F154" s="26">
        <f t="shared" si="167"/>
        <v>0</v>
      </c>
      <c r="G154" s="26">
        <f t="shared" si="168"/>
        <v>0</v>
      </c>
      <c r="H154" s="26">
        <f t="shared" si="162"/>
        <v>0</v>
      </c>
      <c r="I154" s="26">
        <f t="shared" si="169"/>
        <v>0</v>
      </c>
      <c r="J154" s="26">
        <f t="shared" si="170"/>
        <v>0</v>
      </c>
      <c r="K154" s="26">
        <f t="shared" si="163"/>
        <v>0</v>
      </c>
      <c r="L154" s="26">
        <f t="shared" si="171"/>
        <v>0</v>
      </c>
      <c r="M154" s="26">
        <f>ROUND(L154*85/100,1)</f>
        <v>0</v>
      </c>
      <c r="N154" s="26">
        <f t="shared" si="172"/>
        <v>0</v>
      </c>
      <c r="O154" s="26">
        <f t="shared" si="173"/>
        <v>0</v>
      </c>
      <c r="P154" s="26">
        <f t="shared" si="165"/>
        <v>0</v>
      </c>
      <c r="Q154" s="26">
        <f t="shared" si="174"/>
        <v>0</v>
      </c>
      <c r="R154" s="26">
        <f>ROUND(Q154*85/100,1)</f>
        <v>0</v>
      </c>
      <c r="S154" s="26">
        <f t="shared" si="176"/>
        <v>0</v>
      </c>
      <c r="T154" s="26">
        <f t="shared" si="177"/>
        <v>0</v>
      </c>
      <c r="U154" s="26">
        <f t="shared" si="166"/>
        <v>0</v>
      </c>
    </row>
    <row r="155" spans="1:21" x14ac:dyDescent="0.2">
      <c r="A155" s="28" t="s">
        <v>209</v>
      </c>
      <c r="B155" s="26"/>
      <c r="C155" s="26"/>
      <c r="D155" s="26"/>
      <c r="E155" s="26">
        <f t="shared" si="159"/>
        <v>0</v>
      </c>
      <c r="F155" s="26">
        <f t="shared" si="167"/>
        <v>0</v>
      </c>
      <c r="G155" s="26">
        <f t="shared" si="168"/>
        <v>0</v>
      </c>
      <c r="H155" s="26">
        <f t="shared" si="162"/>
        <v>0</v>
      </c>
      <c r="I155" s="26">
        <f t="shared" si="169"/>
        <v>0</v>
      </c>
      <c r="J155" s="26">
        <f t="shared" si="170"/>
        <v>0</v>
      </c>
      <c r="K155" s="26">
        <f t="shared" si="163"/>
        <v>0</v>
      </c>
      <c r="L155" s="26">
        <f t="shared" si="171"/>
        <v>0</v>
      </c>
      <c r="M155" s="26">
        <f t="shared" si="164"/>
        <v>0</v>
      </c>
      <c r="N155" s="26">
        <f t="shared" si="172"/>
        <v>0</v>
      </c>
      <c r="O155" s="26">
        <f t="shared" si="173"/>
        <v>0</v>
      </c>
      <c r="P155" s="26">
        <f t="shared" si="165"/>
        <v>0</v>
      </c>
      <c r="Q155" s="26">
        <f t="shared" si="174"/>
        <v>0</v>
      </c>
      <c r="R155" s="26">
        <f t="shared" si="175"/>
        <v>0</v>
      </c>
      <c r="S155" s="26">
        <f t="shared" si="176"/>
        <v>0</v>
      </c>
      <c r="T155" s="26">
        <f t="shared" si="177"/>
        <v>0</v>
      </c>
      <c r="U155" s="26">
        <f t="shared" si="166"/>
        <v>0</v>
      </c>
    </row>
    <row r="156" spans="1:21" x14ac:dyDescent="0.2">
      <c r="A156" s="28" t="s">
        <v>210</v>
      </c>
      <c r="B156" s="26"/>
      <c r="C156" s="26"/>
      <c r="D156" s="26"/>
      <c r="E156" s="26">
        <f t="shared" si="159"/>
        <v>0</v>
      </c>
      <c r="F156" s="26">
        <f t="shared" si="167"/>
        <v>0</v>
      </c>
      <c r="G156" s="26">
        <f t="shared" si="168"/>
        <v>0</v>
      </c>
      <c r="H156" s="26">
        <f t="shared" si="162"/>
        <v>0</v>
      </c>
      <c r="I156" s="26">
        <f t="shared" si="169"/>
        <v>0</v>
      </c>
      <c r="J156" s="26">
        <f t="shared" si="170"/>
        <v>0</v>
      </c>
      <c r="K156" s="26">
        <f t="shared" si="163"/>
        <v>0</v>
      </c>
      <c r="L156" s="26">
        <f t="shared" si="171"/>
        <v>0</v>
      </c>
      <c r="M156" s="26">
        <f t="shared" si="164"/>
        <v>0</v>
      </c>
      <c r="N156" s="26">
        <f t="shared" si="172"/>
        <v>0</v>
      </c>
      <c r="O156" s="26">
        <f t="shared" si="173"/>
        <v>0</v>
      </c>
      <c r="P156" s="26">
        <f t="shared" si="165"/>
        <v>0</v>
      </c>
      <c r="Q156" s="26">
        <f t="shared" si="174"/>
        <v>0</v>
      </c>
      <c r="R156" s="26">
        <f t="shared" si="175"/>
        <v>0</v>
      </c>
      <c r="S156" s="26">
        <f t="shared" si="176"/>
        <v>0</v>
      </c>
      <c r="T156" s="26">
        <f t="shared" si="177"/>
        <v>0</v>
      </c>
      <c r="U156" s="26">
        <f t="shared" si="166"/>
        <v>0</v>
      </c>
    </row>
    <row r="157" spans="1:21" x14ac:dyDescent="0.2">
      <c r="A157" s="28" t="s">
        <v>211</v>
      </c>
      <c r="B157" s="26"/>
      <c r="C157" s="26"/>
      <c r="D157" s="26"/>
      <c r="E157" s="26">
        <f t="shared" si="159"/>
        <v>0</v>
      </c>
      <c r="F157" s="26">
        <f t="shared" si="167"/>
        <v>0</v>
      </c>
      <c r="G157" s="26">
        <f t="shared" si="168"/>
        <v>0</v>
      </c>
      <c r="H157" s="26">
        <f t="shared" si="162"/>
        <v>0</v>
      </c>
      <c r="I157" s="26">
        <f t="shared" si="169"/>
        <v>0</v>
      </c>
      <c r="J157" s="26">
        <f t="shared" si="170"/>
        <v>0</v>
      </c>
      <c r="K157" s="26">
        <f t="shared" si="163"/>
        <v>0</v>
      </c>
      <c r="L157" s="26">
        <f t="shared" si="171"/>
        <v>0</v>
      </c>
      <c r="M157" s="26">
        <f t="shared" si="164"/>
        <v>0</v>
      </c>
      <c r="N157" s="26">
        <f t="shared" si="172"/>
        <v>0</v>
      </c>
      <c r="O157" s="26">
        <f t="shared" si="173"/>
        <v>0</v>
      </c>
      <c r="P157" s="26">
        <f t="shared" si="165"/>
        <v>0</v>
      </c>
      <c r="Q157" s="26">
        <f t="shared" si="174"/>
        <v>0</v>
      </c>
      <c r="R157" s="26">
        <f t="shared" si="175"/>
        <v>0</v>
      </c>
      <c r="S157" s="26">
        <f t="shared" si="176"/>
        <v>0</v>
      </c>
      <c r="T157" s="26">
        <f t="shared" si="177"/>
        <v>0</v>
      </c>
      <c r="U157" s="26">
        <f t="shared" si="166"/>
        <v>0</v>
      </c>
    </row>
    <row r="158" spans="1:21" x14ac:dyDescent="0.2">
      <c r="A158" s="28" t="s">
        <v>212</v>
      </c>
      <c r="B158" s="26"/>
      <c r="C158" s="26"/>
      <c r="D158" s="26"/>
      <c r="E158" s="26">
        <f t="shared" si="159"/>
        <v>0</v>
      </c>
      <c r="F158" s="26">
        <f t="shared" si="167"/>
        <v>0</v>
      </c>
      <c r="G158" s="26">
        <f t="shared" si="168"/>
        <v>0</v>
      </c>
      <c r="H158" s="26">
        <f t="shared" si="162"/>
        <v>0</v>
      </c>
      <c r="I158" s="26">
        <f t="shared" si="169"/>
        <v>0</v>
      </c>
      <c r="J158" s="26">
        <f t="shared" si="170"/>
        <v>0</v>
      </c>
      <c r="K158" s="26">
        <f t="shared" si="163"/>
        <v>0</v>
      </c>
      <c r="L158" s="26">
        <f t="shared" si="171"/>
        <v>0</v>
      </c>
      <c r="M158" s="26">
        <f t="shared" si="164"/>
        <v>0</v>
      </c>
      <c r="N158" s="26">
        <f t="shared" si="172"/>
        <v>0</v>
      </c>
      <c r="O158" s="26">
        <f t="shared" si="173"/>
        <v>0</v>
      </c>
      <c r="P158" s="26">
        <f t="shared" si="165"/>
        <v>0</v>
      </c>
      <c r="Q158" s="26">
        <f t="shared" si="174"/>
        <v>0</v>
      </c>
      <c r="R158" s="26">
        <f t="shared" si="175"/>
        <v>0</v>
      </c>
      <c r="S158" s="26">
        <f t="shared" si="176"/>
        <v>0</v>
      </c>
      <c r="T158" s="26">
        <f t="shared" si="177"/>
        <v>0</v>
      </c>
      <c r="U158" s="26">
        <f t="shared" si="166"/>
        <v>0</v>
      </c>
    </row>
    <row r="159" spans="1:21" x14ac:dyDescent="0.2">
      <c r="A159" s="28" t="s">
        <v>213</v>
      </c>
      <c r="B159" s="26"/>
      <c r="C159" s="26"/>
      <c r="D159" s="26"/>
      <c r="E159" s="26">
        <f t="shared" si="159"/>
        <v>0</v>
      </c>
      <c r="F159" s="26">
        <f t="shared" si="167"/>
        <v>0</v>
      </c>
      <c r="G159" s="26">
        <f t="shared" si="168"/>
        <v>0</v>
      </c>
      <c r="H159" s="26">
        <f t="shared" si="162"/>
        <v>0</v>
      </c>
      <c r="I159" s="26">
        <f t="shared" si="169"/>
        <v>0</v>
      </c>
      <c r="J159" s="26">
        <f t="shared" si="170"/>
        <v>0</v>
      </c>
      <c r="K159" s="26">
        <f t="shared" si="163"/>
        <v>0</v>
      </c>
      <c r="L159" s="26">
        <f t="shared" si="171"/>
        <v>0</v>
      </c>
      <c r="M159" s="26">
        <f t="shared" si="164"/>
        <v>0</v>
      </c>
      <c r="N159" s="26">
        <f t="shared" si="172"/>
        <v>0</v>
      </c>
      <c r="O159" s="26">
        <f t="shared" si="173"/>
        <v>0</v>
      </c>
      <c r="P159" s="26">
        <f t="shared" si="165"/>
        <v>0</v>
      </c>
      <c r="Q159" s="26">
        <f t="shared" si="174"/>
        <v>0</v>
      </c>
      <c r="R159" s="26">
        <f t="shared" si="175"/>
        <v>0</v>
      </c>
      <c r="S159" s="26">
        <f t="shared" si="176"/>
        <v>0</v>
      </c>
      <c r="T159" s="26">
        <f t="shared" si="177"/>
        <v>0</v>
      </c>
      <c r="U159" s="26">
        <f t="shared" si="166"/>
        <v>0</v>
      </c>
    </row>
    <row r="160" spans="1:21" x14ac:dyDescent="0.2">
      <c r="A160" s="28" t="s">
        <v>214</v>
      </c>
      <c r="B160" s="26"/>
      <c r="C160" s="26"/>
      <c r="D160" s="26"/>
      <c r="E160" s="26">
        <f t="shared" si="159"/>
        <v>0</v>
      </c>
      <c r="F160" s="26">
        <f t="shared" si="167"/>
        <v>0</v>
      </c>
      <c r="G160" s="26">
        <f t="shared" si="168"/>
        <v>0</v>
      </c>
      <c r="H160" s="26">
        <f t="shared" si="162"/>
        <v>0</v>
      </c>
      <c r="I160" s="26">
        <f t="shared" si="169"/>
        <v>0</v>
      </c>
      <c r="J160" s="26">
        <f t="shared" si="170"/>
        <v>0</v>
      </c>
      <c r="K160" s="26">
        <f t="shared" si="163"/>
        <v>0</v>
      </c>
      <c r="L160" s="26">
        <f t="shared" si="171"/>
        <v>0</v>
      </c>
      <c r="M160" s="26">
        <f t="shared" si="164"/>
        <v>0</v>
      </c>
      <c r="N160" s="26">
        <f t="shared" si="172"/>
        <v>0</v>
      </c>
      <c r="O160" s="26">
        <f t="shared" si="173"/>
        <v>0</v>
      </c>
      <c r="P160" s="26">
        <f t="shared" si="165"/>
        <v>0</v>
      </c>
      <c r="Q160" s="26">
        <f t="shared" si="174"/>
        <v>0</v>
      </c>
      <c r="R160" s="26">
        <f>ROUND(Q160*85/100,1)</f>
        <v>0</v>
      </c>
      <c r="S160" s="26">
        <f t="shared" si="176"/>
        <v>0</v>
      </c>
      <c r="T160" s="26">
        <f t="shared" si="177"/>
        <v>0</v>
      </c>
      <c r="U160" s="26">
        <f t="shared" si="166"/>
        <v>0</v>
      </c>
    </row>
    <row r="161" spans="1:21" x14ac:dyDescent="0.2">
      <c r="A161" s="28" t="s">
        <v>215</v>
      </c>
      <c r="B161" s="26"/>
      <c r="C161" s="26"/>
      <c r="D161" s="26"/>
      <c r="E161" s="26">
        <f t="shared" si="159"/>
        <v>0</v>
      </c>
      <c r="F161" s="26">
        <f t="shared" si="167"/>
        <v>0</v>
      </c>
      <c r="G161" s="26">
        <f t="shared" si="168"/>
        <v>0</v>
      </c>
      <c r="H161" s="26">
        <f t="shared" si="162"/>
        <v>0</v>
      </c>
      <c r="I161" s="26">
        <f t="shared" si="169"/>
        <v>0</v>
      </c>
      <c r="J161" s="26">
        <f t="shared" si="170"/>
        <v>0</v>
      </c>
      <c r="K161" s="26">
        <f t="shared" si="163"/>
        <v>0</v>
      </c>
      <c r="L161" s="26">
        <f t="shared" si="171"/>
        <v>0</v>
      </c>
      <c r="M161" s="26">
        <f t="shared" si="164"/>
        <v>0</v>
      </c>
      <c r="N161" s="26">
        <f t="shared" si="172"/>
        <v>0</v>
      </c>
      <c r="O161" s="26">
        <f t="shared" si="173"/>
        <v>0</v>
      </c>
      <c r="P161" s="26">
        <f t="shared" si="165"/>
        <v>0</v>
      </c>
      <c r="Q161" s="26">
        <f t="shared" si="174"/>
        <v>0</v>
      </c>
      <c r="R161" s="26">
        <f t="shared" si="175"/>
        <v>0</v>
      </c>
      <c r="S161" s="26">
        <f t="shared" si="176"/>
        <v>0</v>
      </c>
      <c r="T161" s="26">
        <f t="shared" si="177"/>
        <v>0</v>
      </c>
      <c r="U161" s="26">
        <f t="shared" si="166"/>
        <v>0</v>
      </c>
    </row>
    <row r="162" spans="1:21" x14ac:dyDescent="0.2">
      <c r="A162" s="28" t="s">
        <v>216</v>
      </c>
      <c r="B162" s="26"/>
      <c r="C162" s="26"/>
      <c r="D162" s="26"/>
      <c r="E162" s="26">
        <f t="shared" si="159"/>
        <v>0</v>
      </c>
      <c r="F162" s="26">
        <f t="shared" si="167"/>
        <v>0</v>
      </c>
      <c r="G162" s="26">
        <f t="shared" si="168"/>
        <v>0</v>
      </c>
      <c r="H162" s="26">
        <f t="shared" si="162"/>
        <v>0</v>
      </c>
      <c r="I162" s="26">
        <f t="shared" si="169"/>
        <v>0</v>
      </c>
      <c r="J162" s="26">
        <f t="shared" si="170"/>
        <v>0</v>
      </c>
      <c r="K162" s="26">
        <f t="shared" si="163"/>
        <v>0</v>
      </c>
      <c r="L162" s="26">
        <f t="shared" si="171"/>
        <v>0</v>
      </c>
      <c r="M162" s="26">
        <f t="shared" si="164"/>
        <v>0</v>
      </c>
      <c r="N162" s="26">
        <f t="shared" si="172"/>
        <v>0</v>
      </c>
      <c r="O162" s="26">
        <f t="shared" si="173"/>
        <v>0</v>
      </c>
      <c r="P162" s="26">
        <f t="shared" si="165"/>
        <v>0</v>
      </c>
      <c r="Q162" s="26">
        <f t="shared" si="174"/>
        <v>0</v>
      </c>
      <c r="R162" s="26">
        <f t="shared" si="175"/>
        <v>0</v>
      </c>
      <c r="S162" s="26">
        <f t="shared" si="176"/>
        <v>0</v>
      </c>
      <c r="T162" s="26">
        <f t="shared" si="177"/>
        <v>0</v>
      </c>
      <c r="U162" s="26">
        <f t="shared" si="166"/>
        <v>0</v>
      </c>
    </row>
    <row r="163" spans="1:21" x14ac:dyDescent="0.2">
      <c r="A163" s="28" t="s">
        <v>217</v>
      </c>
      <c r="B163" s="26"/>
      <c r="C163" s="26"/>
      <c r="D163" s="26"/>
      <c r="E163" s="26">
        <f t="shared" si="159"/>
        <v>0</v>
      </c>
      <c r="F163" s="26">
        <f t="shared" si="167"/>
        <v>0</v>
      </c>
      <c r="G163" s="26">
        <f t="shared" si="168"/>
        <v>0</v>
      </c>
      <c r="H163" s="26">
        <f t="shared" si="162"/>
        <v>0</v>
      </c>
      <c r="I163" s="26">
        <f t="shared" si="169"/>
        <v>0</v>
      </c>
      <c r="J163" s="26">
        <f t="shared" si="170"/>
        <v>0</v>
      </c>
      <c r="K163" s="26">
        <f t="shared" si="163"/>
        <v>0</v>
      </c>
      <c r="L163" s="26">
        <f t="shared" si="171"/>
        <v>0</v>
      </c>
      <c r="M163" s="26">
        <f t="shared" si="164"/>
        <v>0</v>
      </c>
      <c r="N163" s="26">
        <f t="shared" si="172"/>
        <v>0</v>
      </c>
      <c r="O163" s="26">
        <f t="shared" si="173"/>
        <v>0</v>
      </c>
      <c r="P163" s="26">
        <f t="shared" si="165"/>
        <v>0</v>
      </c>
      <c r="Q163" s="26">
        <f t="shared" si="174"/>
        <v>0</v>
      </c>
      <c r="R163" s="26">
        <f>ROUND(Q163*85/100,1)</f>
        <v>0</v>
      </c>
      <c r="S163" s="26">
        <f t="shared" si="176"/>
        <v>0</v>
      </c>
      <c r="T163" s="26">
        <f t="shared" si="177"/>
        <v>0</v>
      </c>
      <c r="U163" s="26">
        <f t="shared" si="166"/>
        <v>0</v>
      </c>
    </row>
    <row r="164" spans="1:21" x14ac:dyDescent="0.2">
      <c r="A164" s="23" t="s">
        <v>218</v>
      </c>
      <c r="B164" s="24">
        <f>SUM(B165:B181)</f>
        <v>3.8</v>
      </c>
      <c r="C164" s="24">
        <f>SUM(C165:C181)</f>
        <v>1.7</v>
      </c>
      <c r="D164" s="24">
        <f>SUM(D165:D181)</f>
        <v>0</v>
      </c>
      <c r="E164" s="24">
        <f>SUM(E165:E181)</f>
        <v>5.5</v>
      </c>
      <c r="F164" s="24"/>
      <c r="G164" s="24">
        <f>SUM(G165:G181)-G165</f>
        <v>3002.8</v>
      </c>
      <c r="H164" s="24">
        <f>SUM(H165:H181)</f>
        <v>2552.4</v>
      </c>
      <c r="I164" s="24">
        <f>SUM(I165:I181)</f>
        <v>450.4</v>
      </c>
      <c r="J164" s="24">
        <f>SUM(J165:J181)</f>
        <v>0</v>
      </c>
      <c r="K164" s="24">
        <f>SUM(K165:K181)</f>
        <v>3002.8</v>
      </c>
      <c r="L164" s="24">
        <f>SUM(L165:L181)-L165</f>
        <v>3231</v>
      </c>
      <c r="M164" s="24">
        <f t="shared" ref="M164:U164" si="178">SUM(M165:M181)</f>
        <v>2746.4</v>
      </c>
      <c r="N164" s="24">
        <f t="shared" si="178"/>
        <v>484.7</v>
      </c>
      <c r="O164" s="24">
        <f t="shared" si="178"/>
        <v>0</v>
      </c>
      <c r="P164" s="24">
        <f t="shared" si="178"/>
        <v>3231.1</v>
      </c>
      <c r="Q164" s="24">
        <f>SUM(Q165:Q181)-Q165</f>
        <v>3483</v>
      </c>
      <c r="R164" s="24">
        <f>SUM(R165:R181)-R165</f>
        <v>2960.6</v>
      </c>
      <c r="S164" s="24">
        <f t="shared" si="178"/>
        <v>522.5</v>
      </c>
      <c r="T164" s="24">
        <f t="shared" si="178"/>
        <v>0</v>
      </c>
      <c r="U164" s="24">
        <f t="shared" si="178"/>
        <v>3483.1</v>
      </c>
    </row>
    <row r="165" spans="1:21" ht="25.5" x14ac:dyDescent="0.2">
      <c r="A165" s="25" t="s">
        <v>219</v>
      </c>
      <c r="B165" s="26"/>
      <c r="C165" s="26"/>
      <c r="D165" s="26"/>
      <c r="E165" s="26">
        <f t="shared" si="159"/>
        <v>0</v>
      </c>
      <c r="F165" s="26"/>
      <c r="G165" s="27">
        <f>'прогноз 2026-2028'!AR18</f>
        <v>3002.8</v>
      </c>
      <c r="H165" s="27"/>
      <c r="I165" s="27"/>
      <c r="J165" s="27"/>
      <c r="K165" s="27"/>
      <c r="L165" s="27">
        <f>'прогноз 2026-2028'!AW18</f>
        <v>3231</v>
      </c>
      <c r="M165" s="27"/>
      <c r="N165" s="27"/>
      <c r="O165" s="27"/>
      <c r="P165" s="27"/>
      <c r="Q165" s="27">
        <f>'прогноз 2026-2028'!BB18</f>
        <v>3483</v>
      </c>
      <c r="R165" s="27"/>
      <c r="S165" s="27"/>
      <c r="T165" s="27"/>
      <c r="U165" s="27"/>
    </row>
    <row r="166" spans="1:21" x14ac:dyDescent="0.2">
      <c r="A166" s="29" t="s">
        <v>220</v>
      </c>
      <c r="B166" s="26">
        <v>3.8</v>
      </c>
      <c r="C166" s="26">
        <v>1.7</v>
      </c>
      <c r="D166" s="26"/>
      <c r="E166" s="26">
        <f t="shared" si="159"/>
        <v>5.5</v>
      </c>
      <c r="F166" s="26">
        <f>ROUND(E166/$E$164*100,1)</f>
        <v>100</v>
      </c>
      <c r="G166" s="26">
        <f>ROUND(F166*$G$165/100,1)</f>
        <v>3002.8</v>
      </c>
      <c r="H166" s="26">
        <f t="shared" ref="H166:H181" si="179">ROUND(G166*85/100,1)</f>
        <v>2552.4</v>
      </c>
      <c r="I166" s="26">
        <f>ROUND(G166*15/100,1)</f>
        <v>450.4</v>
      </c>
      <c r="J166" s="26"/>
      <c r="K166" s="26">
        <f t="shared" ref="K166:K181" si="180">H166+I166+J166</f>
        <v>3002.8</v>
      </c>
      <c r="L166" s="26">
        <f>ROUND($L$165*F166/100,1)</f>
        <v>3231</v>
      </c>
      <c r="M166" s="26">
        <f>ROUND(L166*85/100,1)</f>
        <v>2746.4</v>
      </c>
      <c r="N166" s="26">
        <f>ROUND(L166*15/100,1)</f>
        <v>484.7</v>
      </c>
      <c r="O166" s="26"/>
      <c r="P166" s="26">
        <f t="shared" ref="P166:P181" si="181">M166+N166+O166</f>
        <v>3231.1</v>
      </c>
      <c r="Q166" s="26">
        <f>ROUND($Q$165*F166/100,1)</f>
        <v>3483</v>
      </c>
      <c r="R166" s="26">
        <f>ROUND(Q166*85/100,1)</f>
        <v>2960.6</v>
      </c>
      <c r="S166" s="26">
        <f>ROUND(Q166*15/100,1)</f>
        <v>522.5</v>
      </c>
      <c r="T166" s="26"/>
      <c r="U166" s="26">
        <f t="shared" ref="U166:U181" si="182">R166+S166+T166</f>
        <v>3483.1</v>
      </c>
    </row>
    <row r="167" spans="1:21" x14ac:dyDescent="0.2">
      <c r="A167" s="29" t="s">
        <v>221</v>
      </c>
      <c r="B167" s="26"/>
      <c r="C167" s="26"/>
      <c r="D167" s="26"/>
      <c r="E167" s="26">
        <f t="shared" si="159"/>
        <v>0</v>
      </c>
      <c r="F167" s="26">
        <f t="shared" ref="F167:F181" si="183">ROUND(E167/$E$164*100,1)</f>
        <v>0</v>
      </c>
      <c r="G167" s="26">
        <f t="shared" ref="G167:G181" si="184">ROUND(F167*$G$165/100,1)</f>
        <v>0</v>
      </c>
      <c r="H167" s="26">
        <f t="shared" si="179"/>
        <v>0</v>
      </c>
      <c r="I167" s="26">
        <f t="shared" ref="I167:I181" si="185">ROUND(G167*7/100,1)</f>
        <v>0</v>
      </c>
      <c r="J167" s="26">
        <f t="shared" ref="J167:J181" si="186">ROUND(G167*8/100,1)</f>
        <v>0</v>
      </c>
      <c r="K167" s="26">
        <f t="shared" si="180"/>
        <v>0</v>
      </c>
      <c r="L167" s="26">
        <f t="shared" ref="L167:L181" si="187">ROUND($L$165*F167/100,1)</f>
        <v>0</v>
      </c>
      <c r="M167" s="26">
        <f t="shared" ref="M167:M181" si="188">ROUND(L167*85/100,1)</f>
        <v>0</v>
      </c>
      <c r="N167" s="26">
        <f t="shared" ref="N167:N181" si="189">ROUND(L167*7/100,1)</f>
        <v>0</v>
      </c>
      <c r="O167" s="26">
        <f t="shared" ref="O167:O181" si="190">ROUND(L167*8/100,1)</f>
        <v>0</v>
      </c>
      <c r="P167" s="26">
        <f t="shared" si="181"/>
        <v>0</v>
      </c>
      <c r="Q167" s="26">
        <f t="shared" ref="Q167:Q181" si="191">ROUND($Q$165*F167/100,1)</f>
        <v>0</v>
      </c>
      <c r="R167" s="26">
        <f t="shared" ref="R167:R181" si="192">ROUND(Q167*85/100,1)</f>
        <v>0</v>
      </c>
      <c r="S167" s="26">
        <f t="shared" ref="S167:S181" si="193">ROUND(Q167*7/100,1)</f>
        <v>0</v>
      </c>
      <c r="T167" s="26">
        <f t="shared" ref="T167:T181" si="194">ROUND(Q167*8/100,1)</f>
        <v>0</v>
      </c>
      <c r="U167" s="26">
        <f t="shared" si="182"/>
        <v>0</v>
      </c>
    </row>
    <row r="168" spans="1:21" x14ac:dyDescent="0.2">
      <c r="A168" s="28" t="s">
        <v>222</v>
      </c>
      <c r="B168" s="26"/>
      <c r="C168" s="26"/>
      <c r="D168" s="26"/>
      <c r="E168" s="26">
        <f t="shared" si="159"/>
        <v>0</v>
      </c>
      <c r="F168" s="26">
        <f t="shared" si="183"/>
        <v>0</v>
      </c>
      <c r="G168" s="26">
        <f t="shared" si="184"/>
        <v>0</v>
      </c>
      <c r="H168" s="26">
        <f t="shared" si="179"/>
        <v>0</v>
      </c>
      <c r="I168" s="26">
        <f t="shared" si="185"/>
        <v>0</v>
      </c>
      <c r="J168" s="26">
        <f t="shared" si="186"/>
        <v>0</v>
      </c>
      <c r="K168" s="26">
        <f t="shared" si="180"/>
        <v>0</v>
      </c>
      <c r="L168" s="26">
        <f t="shared" si="187"/>
        <v>0</v>
      </c>
      <c r="M168" s="26">
        <f t="shared" si="188"/>
        <v>0</v>
      </c>
      <c r="N168" s="26">
        <f t="shared" si="189"/>
        <v>0</v>
      </c>
      <c r="O168" s="26">
        <f t="shared" si="190"/>
        <v>0</v>
      </c>
      <c r="P168" s="26">
        <f t="shared" si="181"/>
        <v>0</v>
      </c>
      <c r="Q168" s="26">
        <f t="shared" si="191"/>
        <v>0</v>
      </c>
      <c r="R168" s="26">
        <f t="shared" si="192"/>
        <v>0</v>
      </c>
      <c r="S168" s="26">
        <f t="shared" si="193"/>
        <v>0</v>
      </c>
      <c r="T168" s="26">
        <f t="shared" si="194"/>
        <v>0</v>
      </c>
      <c r="U168" s="26">
        <f t="shared" si="182"/>
        <v>0</v>
      </c>
    </row>
    <row r="169" spans="1:21" x14ac:dyDescent="0.2">
      <c r="A169" s="28" t="s">
        <v>223</v>
      </c>
      <c r="B169" s="26"/>
      <c r="C169" s="26"/>
      <c r="D169" s="26"/>
      <c r="E169" s="26">
        <f t="shared" si="159"/>
        <v>0</v>
      </c>
      <c r="F169" s="26">
        <f t="shared" si="183"/>
        <v>0</v>
      </c>
      <c r="G169" s="26">
        <f t="shared" si="184"/>
        <v>0</v>
      </c>
      <c r="H169" s="26">
        <f t="shared" si="179"/>
        <v>0</v>
      </c>
      <c r="I169" s="26">
        <f t="shared" si="185"/>
        <v>0</v>
      </c>
      <c r="J169" s="26">
        <f t="shared" si="186"/>
        <v>0</v>
      </c>
      <c r="K169" s="26">
        <f t="shared" si="180"/>
        <v>0</v>
      </c>
      <c r="L169" s="26">
        <f t="shared" si="187"/>
        <v>0</v>
      </c>
      <c r="M169" s="26">
        <f t="shared" si="188"/>
        <v>0</v>
      </c>
      <c r="N169" s="26">
        <f t="shared" si="189"/>
        <v>0</v>
      </c>
      <c r="O169" s="26">
        <f t="shared" si="190"/>
        <v>0</v>
      </c>
      <c r="P169" s="26">
        <f t="shared" si="181"/>
        <v>0</v>
      </c>
      <c r="Q169" s="26">
        <f t="shared" si="191"/>
        <v>0</v>
      </c>
      <c r="R169" s="26">
        <f t="shared" si="192"/>
        <v>0</v>
      </c>
      <c r="S169" s="26">
        <f t="shared" si="193"/>
        <v>0</v>
      </c>
      <c r="T169" s="26">
        <f t="shared" si="194"/>
        <v>0</v>
      </c>
      <c r="U169" s="26">
        <f t="shared" si="182"/>
        <v>0</v>
      </c>
    </row>
    <row r="170" spans="1:21" x14ac:dyDescent="0.2">
      <c r="A170" s="28" t="s">
        <v>224</v>
      </c>
      <c r="B170" s="26"/>
      <c r="C170" s="26"/>
      <c r="D170" s="26"/>
      <c r="E170" s="26">
        <f t="shared" si="159"/>
        <v>0</v>
      </c>
      <c r="F170" s="26">
        <f t="shared" si="183"/>
        <v>0</v>
      </c>
      <c r="G170" s="26">
        <f t="shared" si="184"/>
        <v>0</v>
      </c>
      <c r="H170" s="26">
        <f t="shared" si="179"/>
        <v>0</v>
      </c>
      <c r="I170" s="26">
        <f t="shared" si="185"/>
        <v>0</v>
      </c>
      <c r="J170" s="26">
        <f t="shared" si="186"/>
        <v>0</v>
      </c>
      <c r="K170" s="26">
        <f t="shared" si="180"/>
        <v>0</v>
      </c>
      <c r="L170" s="26">
        <f t="shared" si="187"/>
        <v>0</v>
      </c>
      <c r="M170" s="26">
        <f t="shared" si="188"/>
        <v>0</v>
      </c>
      <c r="N170" s="26">
        <f t="shared" si="189"/>
        <v>0</v>
      </c>
      <c r="O170" s="26">
        <f t="shared" si="190"/>
        <v>0</v>
      </c>
      <c r="P170" s="26">
        <f t="shared" si="181"/>
        <v>0</v>
      </c>
      <c r="Q170" s="26">
        <f t="shared" si="191"/>
        <v>0</v>
      </c>
      <c r="R170" s="26">
        <f t="shared" si="192"/>
        <v>0</v>
      </c>
      <c r="S170" s="26">
        <f t="shared" si="193"/>
        <v>0</v>
      </c>
      <c r="T170" s="26">
        <f t="shared" si="194"/>
        <v>0</v>
      </c>
      <c r="U170" s="26">
        <f t="shared" si="182"/>
        <v>0</v>
      </c>
    </row>
    <row r="171" spans="1:21" x14ac:dyDescent="0.2">
      <c r="A171" s="28" t="s">
        <v>225</v>
      </c>
      <c r="B171" s="26"/>
      <c r="C171" s="26"/>
      <c r="D171" s="26"/>
      <c r="E171" s="26">
        <f t="shared" si="159"/>
        <v>0</v>
      </c>
      <c r="F171" s="26">
        <f t="shared" si="183"/>
        <v>0</v>
      </c>
      <c r="G171" s="26">
        <f t="shared" si="184"/>
        <v>0</v>
      </c>
      <c r="H171" s="26">
        <f t="shared" si="179"/>
        <v>0</v>
      </c>
      <c r="I171" s="26">
        <f t="shared" si="185"/>
        <v>0</v>
      </c>
      <c r="J171" s="26">
        <f t="shared" si="186"/>
        <v>0</v>
      </c>
      <c r="K171" s="26">
        <f t="shared" si="180"/>
        <v>0</v>
      </c>
      <c r="L171" s="26">
        <f t="shared" si="187"/>
        <v>0</v>
      </c>
      <c r="M171" s="26">
        <f t="shared" si="188"/>
        <v>0</v>
      </c>
      <c r="N171" s="26">
        <f t="shared" si="189"/>
        <v>0</v>
      </c>
      <c r="O171" s="26">
        <f t="shared" si="190"/>
        <v>0</v>
      </c>
      <c r="P171" s="26">
        <f t="shared" si="181"/>
        <v>0</v>
      </c>
      <c r="Q171" s="26">
        <f t="shared" si="191"/>
        <v>0</v>
      </c>
      <c r="R171" s="26">
        <f t="shared" si="192"/>
        <v>0</v>
      </c>
      <c r="S171" s="26">
        <f t="shared" si="193"/>
        <v>0</v>
      </c>
      <c r="T171" s="26">
        <f t="shared" si="194"/>
        <v>0</v>
      </c>
      <c r="U171" s="26">
        <f t="shared" si="182"/>
        <v>0</v>
      </c>
    </row>
    <row r="172" spans="1:21" x14ac:dyDescent="0.2">
      <c r="A172" s="28" t="s">
        <v>226</v>
      </c>
      <c r="B172" s="26"/>
      <c r="C172" s="26"/>
      <c r="D172" s="26"/>
      <c r="E172" s="26">
        <f t="shared" si="159"/>
        <v>0</v>
      </c>
      <c r="F172" s="26">
        <f t="shared" si="183"/>
        <v>0</v>
      </c>
      <c r="G172" s="26">
        <f t="shared" si="184"/>
        <v>0</v>
      </c>
      <c r="H172" s="26">
        <f t="shared" si="179"/>
        <v>0</v>
      </c>
      <c r="I172" s="26">
        <f t="shared" si="185"/>
        <v>0</v>
      </c>
      <c r="J172" s="26">
        <f t="shared" si="186"/>
        <v>0</v>
      </c>
      <c r="K172" s="26">
        <f t="shared" si="180"/>
        <v>0</v>
      </c>
      <c r="L172" s="26">
        <f t="shared" si="187"/>
        <v>0</v>
      </c>
      <c r="M172" s="26">
        <f t="shared" si="188"/>
        <v>0</v>
      </c>
      <c r="N172" s="26">
        <f t="shared" si="189"/>
        <v>0</v>
      </c>
      <c r="O172" s="26">
        <f t="shared" si="190"/>
        <v>0</v>
      </c>
      <c r="P172" s="26">
        <f t="shared" si="181"/>
        <v>0</v>
      </c>
      <c r="Q172" s="26">
        <f t="shared" si="191"/>
        <v>0</v>
      </c>
      <c r="R172" s="26">
        <f t="shared" si="192"/>
        <v>0</v>
      </c>
      <c r="S172" s="26">
        <f t="shared" si="193"/>
        <v>0</v>
      </c>
      <c r="T172" s="26">
        <f t="shared" si="194"/>
        <v>0</v>
      </c>
      <c r="U172" s="26">
        <f t="shared" si="182"/>
        <v>0</v>
      </c>
    </row>
    <row r="173" spans="1:21" x14ac:dyDescent="0.2">
      <c r="A173" s="28" t="s">
        <v>227</v>
      </c>
      <c r="B173" s="26"/>
      <c r="C173" s="26"/>
      <c r="D173" s="26"/>
      <c r="E173" s="26">
        <f t="shared" si="159"/>
        <v>0</v>
      </c>
      <c r="F173" s="26">
        <f t="shared" si="183"/>
        <v>0</v>
      </c>
      <c r="G173" s="26">
        <f t="shared" si="184"/>
        <v>0</v>
      </c>
      <c r="H173" s="26">
        <f t="shared" si="179"/>
        <v>0</v>
      </c>
      <c r="I173" s="26">
        <f t="shared" si="185"/>
        <v>0</v>
      </c>
      <c r="J173" s="26">
        <f t="shared" si="186"/>
        <v>0</v>
      </c>
      <c r="K173" s="26">
        <f t="shared" si="180"/>
        <v>0</v>
      </c>
      <c r="L173" s="26">
        <f t="shared" si="187"/>
        <v>0</v>
      </c>
      <c r="M173" s="26">
        <f t="shared" si="188"/>
        <v>0</v>
      </c>
      <c r="N173" s="26">
        <f t="shared" si="189"/>
        <v>0</v>
      </c>
      <c r="O173" s="26">
        <f t="shared" si="190"/>
        <v>0</v>
      </c>
      <c r="P173" s="26">
        <f t="shared" si="181"/>
        <v>0</v>
      </c>
      <c r="Q173" s="26">
        <f t="shared" si="191"/>
        <v>0</v>
      </c>
      <c r="R173" s="26">
        <f t="shared" si="192"/>
        <v>0</v>
      </c>
      <c r="S173" s="26">
        <f t="shared" si="193"/>
        <v>0</v>
      </c>
      <c r="T173" s="26">
        <f t="shared" si="194"/>
        <v>0</v>
      </c>
      <c r="U173" s="26">
        <f t="shared" si="182"/>
        <v>0</v>
      </c>
    </row>
    <row r="174" spans="1:21" x14ac:dyDescent="0.2">
      <c r="A174" s="28" t="s">
        <v>228</v>
      </c>
      <c r="B174" s="26"/>
      <c r="C174" s="26"/>
      <c r="D174" s="26"/>
      <c r="E174" s="26">
        <f t="shared" si="159"/>
        <v>0</v>
      </c>
      <c r="F174" s="26">
        <f t="shared" si="183"/>
        <v>0</v>
      </c>
      <c r="G174" s="26">
        <f t="shared" si="184"/>
        <v>0</v>
      </c>
      <c r="H174" s="26">
        <f t="shared" si="179"/>
        <v>0</v>
      </c>
      <c r="I174" s="26">
        <f t="shared" si="185"/>
        <v>0</v>
      </c>
      <c r="J174" s="26">
        <f t="shared" si="186"/>
        <v>0</v>
      </c>
      <c r="K174" s="26">
        <f t="shared" si="180"/>
        <v>0</v>
      </c>
      <c r="L174" s="26">
        <f t="shared" si="187"/>
        <v>0</v>
      </c>
      <c r="M174" s="26">
        <f t="shared" si="188"/>
        <v>0</v>
      </c>
      <c r="N174" s="26">
        <f t="shared" si="189"/>
        <v>0</v>
      </c>
      <c r="O174" s="26">
        <f t="shared" si="190"/>
        <v>0</v>
      </c>
      <c r="P174" s="26">
        <f t="shared" si="181"/>
        <v>0</v>
      </c>
      <c r="Q174" s="26">
        <f t="shared" si="191"/>
        <v>0</v>
      </c>
      <c r="R174" s="26">
        <f t="shared" si="192"/>
        <v>0</v>
      </c>
      <c r="S174" s="26">
        <f t="shared" si="193"/>
        <v>0</v>
      </c>
      <c r="T174" s="26">
        <f t="shared" si="194"/>
        <v>0</v>
      </c>
      <c r="U174" s="26">
        <f t="shared" si="182"/>
        <v>0</v>
      </c>
    </row>
    <row r="175" spans="1:21" x14ac:dyDescent="0.2">
      <c r="A175" s="28" t="s">
        <v>229</v>
      </c>
      <c r="B175" s="26"/>
      <c r="C175" s="26"/>
      <c r="D175" s="26"/>
      <c r="E175" s="26">
        <f t="shared" si="159"/>
        <v>0</v>
      </c>
      <c r="F175" s="26">
        <f t="shared" si="183"/>
        <v>0</v>
      </c>
      <c r="G175" s="26">
        <f t="shared" si="184"/>
        <v>0</v>
      </c>
      <c r="H175" s="26">
        <f t="shared" si="179"/>
        <v>0</v>
      </c>
      <c r="I175" s="26">
        <f t="shared" si="185"/>
        <v>0</v>
      </c>
      <c r="J175" s="26">
        <f t="shared" si="186"/>
        <v>0</v>
      </c>
      <c r="K175" s="26">
        <f t="shared" si="180"/>
        <v>0</v>
      </c>
      <c r="L175" s="26">
        <f t="shared" si="187"/>
        <v>0</v>
      </c>
      <c r="M175" s="26">
        <f t="shared" si="188"/>
        <v>0</v>
      </c>
      <c r="N175" s="26">
        <f t="shared" si="189"/>
        <v>0</v>
      </c>
      <c r="O175" s="26">
        <f t="shared" si="190"/>
        <v>0</v>
      </c>
      <c r="P175" s="26">
        <f t="shared" si="181"/>
        <v>0</v>
      </c>
      <c r="Q175" s="26">
        <f t="shared" si="191"/>
        <v>0</v>
      </c>
      <c r="R175" s="26">
        <f t="shared" si="192"/>
        <v>0</v>
      </c>
      <c r="S175" s="26">
        <f t="shared" si="193"/>
        <v>0</v>
      </c>
      <c r="T175" s="26">
        <f t="shared" si="194"/>
        <v>0</v>
      </c>
      <c r="U175" s="26">
        <f t="shared" si="182"/>
        <v>0</v>
      </c>
    </row>
    <row r="176" spans="1:21" x14ac:dyDescent="0.2">
      <c r="A176" s="28" t="s">
        <v>230</v>
      </c>
      <c r="B176" s="26"/>
      <c r="C176" s="26"/>
      <c r="D176" s="26"/>
      <c r="E176" s="26">
        <f t="shared" si="159"/>
        <v>0</v>
      </c>
      <c r="F176" s="26">
        <f t="shared" si="183"/>
        <v>0</v>
      </c>
      <c r="G176" s="26">
        <f t="shared" si="184"/>
        <v>0</v>
      </c>
      <c r="H176" s="26">
        <f t="shared" si="179"/>
        <v>0</v>
      </c>
      <c r="I176" s="26">
        <f t="shared" si="185"/>
        <v>0</v>
      </c>
      <c r="J176" s="26">
        <f t="shared" si="186"/>
        <v>0</v>
      </c>
      <c r="K176" s="26">
        <f t="shared" si="180"/>
        <v>0</v>
      </c>
      <c r="L176" s="26">
        <f t="shared" si="187"/>
        <v>0</v>
      </c>
      <c r="M176" s="26">
        <f>ROUND(L176*85/100,1)</f>
        <v>0</v>
      </c>
      <c r="N176" s="26">
        <f t="shared" si="189"/>
        <v>0</v>
      </c>
      <c r="O176" s="26">
        <f t="shared" si="190"/>
        <v>0</v>
      </c>
      <c r="P176" s="26">
        <f t="shared" si="181"/>
        <v>0</v>
      </c>
      <c r="Q176" s="26">
        <f t="shared" si="191"/>
        <v>0</v>
      </c>
      <c r="R176" s="26">
        <f>ROUND(Q176*85/100,1)</f>
        <v>0</v>
      </c>
      <c r="S176" s="26">
        <f t="shared" si="193"/>
        <v>0</v>
      </c>
      <c r="T176" s="26">
        <f t="shared" si="194"/>
        <v>0</v>
      </c>
      <c r="U176" s="26">
        <f t="shared" si="182"/>
        <v>0</v>
      </c>
    </row>
    <row r="177" spans="1:21" x14ac:dyDescent="0.2">
      <c r="A177" s="28" t="s">
        <v>171</v>
      </c>
      <c r="B177" s="26"/>
      <c r="C177" s="26"/>
      <c r="D177" s="26"/>
      <c r="E177" s="26">
        <f t="shared" si="159"/>
        <v>0</v>
      </c>
      <c r="F177" s="26">
        <f t="shared" si="183"/>
        <v>0</v>
      </c>
      <c r="G177" s="26">
        <f t="shared" si="184"/>
        <v>0</v>
      </c>
      <c r="H177" s="26">
        <f t="shared" si="179"/>
        <v>0</v>
      </c>
      <c r="I177" s="26">
        <f t="shared" si="185"/>
        <v>0</v>
      </c>
      <c r="J177" s="26">
        <f t="shared" si="186"/>
        <v>0</v>
      </c>
      <c r="K177" s="26">
        <f t="shared" si="180"/>
        <v>0</v>
      </c>
      <c r="L177" s="26">
        <f t="shared" si="187"/>
        <v>0</v>
      </c>
      <c r="M177" s="26">
        <f t="shared" si="188"/>
        <v>0</v>
      </c>
      <c r="N177" s="26">
        <f t="shared" si="189"/>
        <v>0</v>
      </c>
      <c r="O177" s="26">
        <f t="shared" si="190"/>
        <v>0</v>
      </c>
      <c r="P177" s="26">
        <f t="shared" si="181"/>
        <v>0</v>
      </c>
      <c r="Q177" s="26">
        <f t="shared" si="191"/>
        <v>0</v>
      </c>
      <c r="R177" s="26">
        <f t="shared" si="192"/>
        <v>0</v>
      </c>
      <c r="S177" s="26">
        <f t="shared" si="193"/>
        <v>0</v>
      </c>
      <c r="T177" s="26">
        <f t="shared" si="194"/>
        <v>0</v>
      </c>
      <c r="U177" s="26">
        <f t="shared" si="182"/>
        <v>0</v>
      </c>
    </row>
    <row r="178" spans="1:21" x14ac:dyDescent="0.2">
      <c r="A178" s="28" t="s">
        <v>231</v>
      </c>
      <c r="B178" s="26"/>
      <c r="C178" s="26"/>
      <c r="D178" s="26"/>
      <c r="E178" s="26">
        <f t="shared" si="159"/>
        <v>0</v>
      </c>
      <c r="F178" s="26">
        <f t="shared" si="183"/>
        <v>0</v>
      </c>
      <c r="G178" s="26">
        <f t="shared" si="184"/>
        <v>0</v>
      </c>
      <c r="H178" s="26">
        <f t="shared" si="179"/>
        <v>0</v>
      </c>
      <c r="I178" s="26">
        <f t="shared" si="185"/>
        <v>0</v>
      </c>
      <c r="J178" s="26">
        <f t="shared" si="186"/>
        <v>0</v>
      </c>
      <c r="K178" s="26">
        <f t="shared" si="180"/>
        <v>0</v>
      </c>
      <c r="L178" s="26">
        <f t="shared" si="187"/>
        <v>0</v>
      </c>
      <c r="M178" s="26">
        <f t="shared" si="188"/>
        <v>0</v>
      </c>
      <c r="N178" s="26">
        <f t="shared" si="189"/>
        <v>0</v>
      </c>
      <c r="O178" s="26">
        <f t="shared" si="190"/>
        <v>0</v>
      </c>
      <c r="P178" s="26">
        <f t="shared" si="181"/>
        <v>0</v>
      </c>
      <c r="Q178" s="26">
        <f t="shared" si="191"/>
        <v>0</v>
      </c>
      <c r="R178" s="26">
        <f t="shared" si="192"/>
        <v>0</v>
      </c>
      <c r="S178" s="26">
        <f t="shared" si="193"/>
        <v>0</v>
      </c>
      <c r="T178" s="26">
        <f t="shared" si="194"/>
        <v>0</v>
      </c>
      <c r="U178" s="26">
        <f t="shared" si="182"/>
        <v>0</v>
      </c>
    </row>
    <row r="179" spans="1:21" x14ac:dyDescent="0.2">
      <c r="A179" s="28" t="s">
        <v>232</v>
      </c>
      <c r="B179" s="26"/>
      <c r="C179" s="26"/>
      <c r="D179" s="26"/>
      <c r="E179" s="26">
        <f t="shared" si="159"/>
        <v>0</v>
      </c>
      <c r="F179" s="26">
        <f t="shared" si="183"/>
        <v>0</v>
      </c>
      <c r="G179" s="26">
        <f t="shared" si="184"/>
        <v>0</v>
      </c>
      <c r="H179" s="26">
        <f t="shared" si="179"/>
        <v>0</v>
      </c>
      <c r="I179" s="26">
        <f t="shared" si="185"/>
        <v>0</v>
      </c>
      <c r="J179" s="26">
        <f t="shared" si="186"/>
        <v>0</v>
      </c>
      <c r="K179" s="26">
        <f t="shared" si="180"/>
        <v>0</v>
      </c>
      <c r="L179" s="26">
        <f t="shared" si="187"/>
        <v>0</v>
      </c>
      <c r="M179" s="26">
        <f t="shared" si="188"/>
        <v>0</v>
      </c>
      <c r="N179" s="26">
        <f t="shared" si="189"/>
        <v>0</v>
      </c>
      <c r="O179" s="26">
        <f t="shared" si="190"/>
        <v>0</v>
      </c>
      <c r="P179" s="26">
        <f t="shared" si="181"/>
        <v>0</v>
      </c>
      <c r="Q179" s="26">
        <f t="shared" si="191"/>
        <v>0</v>
      </c>
      <c r="R179" s="26">
        <f t="shared" si="192"/>
        <v>0</v>
      </c>
      <c r="S179" s="26">
        <f t="shared" si="193"/>
        <v>0</v>
      </c>
      <c r="T179" s="26">
        <f t="shared" si="194"/>
        <v>0</v>
      </c>
      <c r="U179" s="26">
        <f t="shared" si="182"/>
        <v>0</v>
      </c>
    </row>
    <row r="180" spans="1:21" x14ac:dyDescent="0.2">
      <c r="A180" s="28" t="s">
        <v>233</v>
      </c>
      <c r="B180" s="26"/>
      <c r="C180" s="26"/>
      <c r="D180" s="26"/>
      <c r="E180" s="26">
        <f t="shared" si="159"/>
        <v>0</v>
      </c>
      <c r="F180" s="26">
        <f t="shared" si="183"/>
        <v>0</v>
      </c>
      <c r="G180" s="26">
        <f t="shared" si="184"/>
        <v>0</v>
      </c>
      <c r="H180" s="26">
        <f t="shared" si="179"/>
        <v>0</v>
      </c>
      <c r="I180" s="26">
        <f t="shared" si="185"/>
        <v>0</v>
      </c>
      <c r="J180" s="26">
        <f t="shared" si="186"/>
        <v>0</v>
      </c>
      <c r="K180" s="26">
        <f t="shared" si="180"/>
        <v>0</v>
      </c>
      <c r="L180" s="26">
        <f t="shared" si="187"/>
        <v>0</v>
      </c>
      <c r="M180" s="26">
        <f t="shared" si="188"/>
        <v>0</v>
      </c>
      <c r="N180" s="26">
        <f t="shared" si="189"/>
        <v>0</v>
      </c>
      <c r="O180" s="26">
        <f t="shared" si="190"/>
        <v>0</v>
      </c>
      <c r="P180" s="26">
        <f t="shared" si="181"/>
        <v>0</v>
      </c>
      <c r="Q180" s="26">
        <f t="shared" si="191"/>
        <v>0</v>
      </c>
      <c r="R180" s="26">
        <f t="shared" si="192"/>
        <v>0</v>
      </c>
      <c r="S180" s="26">
        <f t="shared" si="193"/>
        <v>0</v>
      </c>
      <c r="T180" s="26">
        <f t="shared" si="194"/>
        <v>0</v>
      </c>
      <c r="U180" s="26">
        <f t="shared" si="182"/>
        <v>0</v>
      </c>
    </row>
    <row r="181" spans="1:21" x14ac:dyDescent="0.2">
      <c r="A181" s="28" t="s">
        <v>234</v>
      </c>
      <c r="B181" s="26"/>
      <c r="C181" s="26"/>
      <c r="D181" s="26"/>
      <c r="E181" s="26">
        <f t="shared" si="159"/>
        <v>0</v>
      </c>
      <c r="F181" s="26">
        <f t="shared" si="183"/>
        <v>0</v>
      </c>
      <c r="G181" s="26">
        <f t="shared" si="184"/>
        <v>0</v>
      </c>
      <c r="H181" s="26">
        <f t="shared" si="179"/>
        <v>0</v>
      </c>
      <c r="I181" s="26">
        <f t="shared" si="185"/>
        <v>0</v>
      </c>
      <c r="J181" s="26">
        <f t="shared" si="186"/>
        <v>0</v>
      </c>
      <c r="K181" s="26">
        <f t="shared" si="180"/>
        <v>0</v>
      </c>
      <c r="L181" s="26">
        <f t="shared" si="187"/>
        <v>0</v>
      </c>
      <c r="M181" s="26">
        <f t="shared" si="188"/>
        <v>0</v>
      </c>
      <c r="N181" s="26">
        <f t="shared" si="189"/>
        <v>0</v>
      </c>
      <c r="O181" s="26">
        <f t="shared" si="190"/>
        <v>0</v>
      </c>
      <c r="P181" s="26">
        <f t="shared" si="181"/>
        <v>0</v>
      </c>
      <c r="Q181" s="26">
        <f t="shared" si="191"/>
        <v>0</v>
      </c>
      <c r="R181" s="26">
        <f t="shared" si="192"/>
        <v>0</v>
      </c>
      <c r="S181" s="26">
        <f t="shared" si="193"/>
        <v>0</v>
      </c>
      <c r="T181" s="26">
        <f t="shared" si="194"/>
        <v>0</v>
      </c>
      <c r="U181" s="26">
        <f t="shared" si="182"/>
        <v>0</v>
      </c>
    </row>
    <row r="182" spans="1:21" x14ac:dyDescent="0.2">
      <c r="A182" s="23" t="s">
        <v>235</v>
      </c>
      <c r="B182" s="24">
        <f t="shared" ref="B182:J182" si="195">SUM(B183:B193)</f>
        <v>109.6</v>
      </c>
      <c r="C182" s="24">
        <f t="shared" si="195"/>
        <v>36.5</v>
      </c>
      <c r="D182" s="24">
        <f t="shared" si="195"/>
        <v>12.7</v>
      </c>
      <c r="E182" s="24">
        <f t="shared" si="195"/>
        <v>158.79999999999998</v>
      </c>
      <c r="F182" s="24"/>
      <c r="G182" s="24">
        <f>SUM(G183:G193)-G183</f>
        <v>63.5</v>
      </c>
      <c r="H182" s="24">
        <f>SUM(H183:H193)</f>
        <v>54</v>
      </c>
      <c r="I182" s="24">
        <f t="shared" si="195"/>
        <v>4.4000000000000004</v>
      </c>
      <c r="J182" s="24">
        <f t="shared" si="195"/>
        <v>5.0999999999999996</v>
      </c>
      <c r="K182" s="24">
        <f>SUM(K183:K193)</f>
        <v>63.5</v>
      </c>
      <c r="L182" s="24">
        <f>SUM(L183:L193)-L183</f>
        <v>68.5</v>
      </c>
      <c r="M182" s="24">
        <f t="shared" ref="M182:U182" si="196">SUM(M183:M193)</f>
        <v>58.1</v>
      </c>
      <c r="N182" s="24">
        <f t="shared" si="196"/>
        <v>4.8</v>
      </c>
      <c r="O182" s="24">
        <f t="shared" si="196"/>
        <v>5.5</v>
      </c>
      <c r="P182" s="24">
        <f t="shared" si="196"/>
        <v>68.400000000000006</v>
      </c>
      <c r="Q182" s="24">
        <f>SUM(Q183:Q193)-Q183</f>
        <v>73.900000000000006</v>
      </c>
      <c r="R182" s="24">
        <f t="shared" si="196"/>
        <v>62.8</v>
      </c>
      <c r="S182" s="24">
        <f t="shared" si="196"/>
        <v>5.2</v>
      </c>
      <c r="T182" s="24">
        <f t="shared" si="196"/>
        <v>5.9</v>
      </c>
      <c r="U182" s="24">
        <f t="shared" si="196"/>
        <v>73.900000000000006</v>
      </c>
    </row>
    <row r="183" spans="1:21" ht="25.5" x14ac:dyDescent="0.2">
      <c r="A183" s="25" t="s">
        <v>236</v>
      </c>
      <c r="B183" s="26"/>
      <c r="C183" s="26"/>
      <c r="D183" s="26"/>
      <c r="E183" s="26">
        <f t="shared" si="159"/>
        <v>0</v>
      </c>
      <c r="F183" s="26"/>
      <c r="G183" s="27">
        <f>'прогноз 2026-2028'!AR19</f>
        <v>63.5</v>
      </c>
      <c r="H183" s="27"/>
      <c r="I183" s="27"/>
      <c r="J183" s="27"/>
      <c r="K183" s="27"/>
      <c r="L183" s="27">
        <f>'прогноз 2026-2028'!AW19</f>
        <v>68.5</v>
      </c>
      <c r="M183" s="27"/>
      <c r="N183" s="27"/>
      <c r="O183" s="27"/>
      <c r="P183" s="27"/>
      <c r="Q183" s="27">
        <f>'прогноз 2026-2028'!BB19</f>
        <v>73.900000000000006</v>
      </c>
      <c r="R183" s="27"/>
      <c r="S183" s="27"/>
      <c r="T183" s="27"/>
      <c r="U183" s="27"/>
    </row>
    <row r="184" spans="1:21" x14ac:dyDescent="0.2">
      <c r="A184" s="28" t="s">
        <v>237</v>
      </c>
      <c r="B184" s="26"/>
      <c r="C184" s="26"/>
      <c r="D184" s="26"/>
      <c r="E184" s="26">
        <f t="shared" si="159"/>
        <v>0</v>
      </c>
      <c r="F184" s="26">
        <f>ROUND(E184/$E$182*100,1)</f>
        <v>0</v>
      </c>
      <c r="G184" s="26">
        <f>ROUND(F184*$G$183/100,1)</f>
        <v>0</v>
      </c>
      <c r="H184" s="26">
        <f t="shared" ref="H184:H193" si="197">ROUND(G184*85/100,1)</f>
        <v>0</v>
      </c>
      <c r="I184" s="26">
        <f t="shared" ref="I184:I193" si="198">ROUND(G184*7/100,1)</f>
        <v>0</v>
      </c>
      <c r="J184" s="26">
        <f t="shared" ref="J184:J193" si="199">ROUND(G184*8/100,1)</f>
        <v>0</v>
      </c>
      <c r="K184" s="26">
        <f t="shared" ref="K184:K193" si="200">H184+I184+J184</f>
        <v>0</v>
      </c>
      <c r="L184" s="26">
        <f>ROUND($L$183*F184/100,1)</f>
        <v>0</v>
      </c>
      <c r="M184" s="26">
        <f t="shared" ref="M184:M193" si="201">ROUND(L184*85/100,1)</f>
        <v>0</v>
      </c>
      <c r="N184" s="26">
        <f t="shared" ref="N184:N193" si="202">ROUND(L184*7/100,1)</f>
        <v>0</v>
      </c>
      <c r="O184" s="26">
        <f t="shared" ref="O184:O193" si="203">ROUND(L184*8/100,1)</f>
        <v>0</v>
      </c>
      <c r="P184" s="26">
        <f t="shared" ref="P184:P193" si="204">M184+N184+O184</f>
        <v>0</v>
      </c>
      <c r="Q184" s="26">
        <f>ROUND($Q$183*F184/100,1)</f>
        <v>0</v>
      </c>
      <c r="R184" s="26">
        <f t="shared" ref="R184:R193" si="205">ROUND(Q184*85/100,1)</f>
        <v>0</v>
      </c>
      <c r="S184" s="26">
        <f t="shared" ref="S184:S193" si="206">ROUND(Q184*7/100,1)</f>
        <v>0</v>
      </c>
      <c r="T184" s="26">
        <f t="shared" ref="T184:T193" si="207">ROUND(Q184*8/100,1)</f>
        <v>0</v>
      </c>
      <c r="U184" s="26">
        <f t="shared" ref="U184:U193" si="208">R184+S184+T184</f>
        <v>0</v>
      </c>
    </row>
    <row r="185" spans="1:21" x14ac:dyDescent="0.2">
      <c r="A185" s="28" t="s">
        <v>238</v>
      </c>
      <c r="B185" s="26"/>
      <c r="C185" s="26"/>
      <c r="D185" s="26"/>
      <c r="E185" s="26">
        <f t="shared" si="159"/>
        <v>0</v>
      </c>
      <c r="F185" s="26">
        <f t="shared" ref="F185:F193" si="209">ROUND(E185/$E$182*100,1)</f>
        <v>0</v>
      </c>
      <c r="G185" s="26">
        <f>ROUND(F185*$G$183/100,1)</f>
        <v>0</v>
      </c>
      <c r="H185" s="26">
        <f t="shared" si="197"/>
        <v>0</v>
      </c>
      <c r="I185" s="26">
        <f t="shared" si="198"/>
        <v>0</v>
      </c>
      <c r="J185" s="26">
        <f t="shared" si="199"/>
        <v>0</v>
      </c>
      <c r="K185" s="26">
        <f t="shared" si="200"/>
        <v>0</v>
      </c>
      <c r="L185" s="26">
        <f t="shared" ref="L185:L193" si="210">ROUND($L$183*F185/100,1)</f>
        <v>0</v>
      </c>
      <c r="M185" s="26">
        <f t="shared" si="201"/>
        <v>0</v>
      </c>
      <c r="N185" s="26">
        <f t="shared" si="202"/>
        <v>0</v>
      </c>
      <c r="O185" s="26">
        <f t="shared" si="203"/>
        <v>0</v>
      </c>
      <c r="P185" s="26">
        <f t="shared" si="204"/>
        <v>0</v>
      </c>
      <c r="Q185" s="26">
        <f t="shared" ref="Q185:Q193" si="211">ROUND($Q$183*F185/100,1)</f>
        <v>0</v>
      </c>
      <c r="R185" s="26">
        <f t="shared" si="205"/>
        <v>0</v>
      </c>
      <c r="S185" s="26">
        <f t="shared" si="206"/>
        <v>0</v>
      </c>
      <c r="T185" s="26">
        <f t="shared" si="207"/>
        <v>0</v>
      </c>
      <c r="U185" s="26">
        <f t="shared" si="208"/>
        <v>0</v>
      </c>
    </row>
    <row r="186" spans="1:21" x14ac:dyDescent="0.2">
      <c r="A186" s="28" t="s">
        <v>239</v>
      </c>
      <c r="B186" s="26"/>
      <c r="C186" s="26"/>
      <c r="D186" s="26"/>
      <c r="E186" s="26">
        <f t="shared" si="159"/>
        <v>0</v>
      </c>
      <c r="F186" s="26">
        <f t="shared" si="209"/>
        <v>0</v>
      </c>
      <c r="G186" s="26">
        <f>ROUND(F186*$G$183/100,1)</f>
        <v>0</v>
      </c>
      <c r="H186" s="26">
        <f t="shared" si="197"/>
        <v>0</v>
      </c>
      <c r="I186" s="26">
        <f t="shared" si="198"/>
        <v>0</v>
      </c>
      <c r="J186" s="26">
        <f t="shared" si="199"/>
        <v>0</v>
      </c>
      <c r="K186" s="26">
        <f t="shared" si="200"/>
        <v>0</v>
      </c>
      <c r="L186" s="26">
        <f t="shared" si="210"/>
        <v>0</v>
      </c>
      <c r="M186" s="26">
        <f t="shared" si="201"/>
        <v>0</v>
      </c>
      <c r="N186" s="26">
        <f t="shared" si="202"/>
        <v>0</v>
      </c>
      <c r="O186" s="26">
        <f t="shared" si="203"/>
        <v>0</v>
      </c>
      <c r="P186" s="26">
        <f t="shared" si="204"/>
        <v>0</v>
      </c>
      <c r="Q186" s="26">
        <f t="shared" si="211"/>
        <v>0</v>
      </c>
      <c r="R186" s="26">
        <f t="shared" si="205"/>
        <v>0</v>
      </c>
      <c r="S186" s="26">
        <f t="shared" si="206"/>
        <v>0</v>
      </c>
      <c r="T186" s="26">
        <f t="shared" si="207"/>
        <v>0</v>
      </c>
      <c r="U186" s="26">
        <f t="shared" si="208"/>
        <v>0</v>
      </c>
    </row>
    <row r="187" spans="1:21" x14ac:dyDescent="0.2">
      <c r="A187" s="28" t="s">
        <v>240</v>
      </c>
      <c r="B187" s="26">
        <v>109.6</v>
      </c>
      <c r="C187" s="26">
        <v>36.5</v>
      </c>
      <c r="D187" s="26">
        <v>12.7</v>
      </c>
      <c r="E187" s="26">
        <f t="shared" si="159"/>
        <v>158.79999999999998</v>
      </c>
      <c r="F187" s="26">
        <f t="shared" si="209"/>
        <v>100</v>
      </c>
      <c r="G187" s="26">
        <f>ROUND(F187*$G$183/100,1)</f>
        <v>63.5</v>
      </c>
      <c r="H187" s="26">
        <f>ROUND(G187*85/100,1)</f>
        <v>54</v>
      </c>
      <c r="I187" s="26">
        <f t="shared" si="198"/>
        <v>4.4000000000000004</v>
      </c>
      <c r="J187" s="26">
        <f t="shared" si="199"/>
        <v>5.0999999999999996</v>
      </c>
      <c r="K187" s="26">
        <f t="shared" si="200"/>
        <v>63.5</v>
      </c>
      <c r="L187" s="26">
        <f t="shared" si="210"/>
        <v>68.5</v>
      </c>
      <c r="M187" s="26">
        <f>ROUND(L187*85/100,1)-0.1</f>
        <v>58.1</v>
      </c>
      <c r="N187" s="26">
        <f t="shared" si="202"/>
        <v>4.8</v>
      </c>
      <c r="O187" s="26">
        <f t="shared" si="203"/>
        <v>5.5</v>
      </c>
      <c r="P187" s="26">
        <f t="shared" si="204"/>
        <v>68.400000000000006</v>
      </c>
      <c r="Q187" s="26">
        <f t="shared" si="211"/>
        <v>73.900000000000006</v>
      </c>
      <c r="R187" s="26">
        <f>ROUND(Q187*85/100,1)</f>
        <v>62.8</v>
      </c>
      <c r="S187" s="26">
        <f t="shared" si="206"/>
        <v>5.2</v>
      </c>
      <c r="T187" s="26">
        <f t="shared" si="207"/>
        <v>5.9</v>
      </c>
      <c r="U187" s="26">
        <f t="shared" si="208"/>
        <v>73.900000000000006</v>
      </c>
    </row>
    <row r="188" spans="1:21" x14ac:dyDescent="0.2">
      <c r="A188" s="28" t="s">
        <v>241</v>
      </c>
      <c r="B188" s="26"/>
      <c r="C188" s="26"/>
      <c r="D188" s="26"/>
      <c r="E188" s="26">
        <f t="shared" si="159"/>
        <v>0</v>
      </c>
      <c r="F188" s="26">
        <f t="shared" si="209"/>
        <v>0</v>
      </c>
      <c r="G188" s="26">
        <f t="shared" ref="G188:G193" si="212">ROUND(F188*$G$183/100,1)</f>
        <v>0</v>
      </c>
      <c r="H188" s="26">
        <f t="shared" si="197"/>
        <v>0</v>
      </c>
      <c r="I188" s="26">
        <f t="shared" si="198"/>
        <v>0</v>
      </c>
      <c r="J188" s="26">
        <f t="shared" si="199"/>
        <v>0</v>
      </c>
      <c r="K188" s="26">
        <f t="shared" si="200"/>
        <v>0</v>
      </c>
      <c r="L188" s="26">
        <f t="shared" si="210"/>
        <v>0</v>
      </c>
      <c r="M188" s="26">
        <f t="shared" si="201"/>
        <v>0</v>
      </c>
      <c r="N188" s="26">
        <f t="shared" si="202"/>
        <v>0</v>
      </c>
      <c r="O188" s="26">
        <f t="shared" si="203"/>
        <v>0</v>
      </c>
      <c r="P188" s="26">
        <f t="shared" si="204"/>
        <v>0</v>
      </c>
      <c r="Q188" s="26">
        <f t="shared" si="211"/>
        <v>0</v>
      </c>
      <c r="R188" s="26">
        <f t="shared" si="205"/>
        <v>0</v>
      </c>
      <c r="S188" s="26">
        <f t="shared" si="206"/>
        <v>0</v>
      </c>
      <c r="T188" s="26">
        <f t="shared" si="207"/>
        <v>0</v>
      </c>
      <c r="U188" s="26">
        <f t="shared" si="208"/>
        <v>0</v>
      </c>
    </row>
    <row r="189" spans="1:21" x14ac:dyDescent="0.2">
      <c r="A189" s="28" t="s">
        <v>242</v>
      </c>
      <c r="B189" s="26"/>
      <c r="C189" s="26"/>
      <c r="D189" s="26"/>
      <c r="E189" s="26">
        <f t="shared" si="159"/>
        <v>0</v>
      </c>
      <c r="F189" s="26">
        <f t="shared" si="209"/>
        <v>0</v>
      </c>
      <c r="G189" s="26">
        <f t="shared" si="212"/>
        <v>0</v>
      </c>
      <c r="H189" s="26">
        <f t="shared" si="197"/>
        <v>0</v>
      </c>
      <c r="I189" s="26">
        <f t="shared" si="198"/>
        <v>0</v>
      </c>
      <c r="J189" s="26">
        <f t="shared" si="199"/>
        <v>0</v>
      </c>
      <c r="K189" s="26">
        <f t="shared" si="200"/>
        <v>0</v>
      </c>
      <c r="L189" s="26">
        <f t="shared" si="210"/>
        <v>0</v>
      </c>
      <c r="M189" s="26">
        <f t="shared" si="201"/>
        <v>0</v>
      </c>
      <c r="N189" s="26">
        <f t="shared" si="202"/>
        <v>0</v>
      </c>
      <c r="O189" s="26">
        <f t="shared" si="203"/>
        <v>0</v>
      </c>
      <c r="P189" s="26">
        <f t="shared" si="204"/>
        <v>0</v>
      </c>
      <c r="Q189" s="26">
        <f t="shared" si="211"/>
        <v>0</v>
      </c>
      <c r="R189" s="26">
        <f t="shared" si="205"/>
        <v>0</v>
      </c>
      <c r="S189" s="26">
        <f t="shared" si="206"/>
        <v>0</v>
      </c>
      <c r="T189" s="26">
        <f t="shared" si="207"/>
        <v>0</v>
      </c>
      <c r="U189" s="26">
        <f t="shared" si="208"/>
        <v>0</v>
      </c>
    </row>
    <row r="190" spans="1:21" x14ac:dyDescent="0.2">
      <c r="A190" s="28" t="s">
        <v>243</v>
      </c>
      <c r="B190" s="26"/>
      <c r="C190" s="26"/>
      <c r="D190" s="26"/>
      <c r="E190" s="26">
        <f t="shared" si="159"/>
        <v>0</v>
      </c>
      <c r="F190" s="26">
        <f t="shared" si="209"/>
        <v>0</v>
      </c>
      <c r="G190" s="26">
        <f t="shared" si="212"/>
        <v>0</v>
      </c>
      <c r="H190" s="26">
        <f t="shared" si="197"/>
        <v>0</v>
      </c>
      <c r="I190" s="26">
        <f t="shared" si="198"/>
        <v>0</v>
      </c>
      <c r="J190" s="26">
        <f t="shared" si="199"/>
        <v>0</v>
      </c>
      <c r="K190" s="26">
        <f t="shared" si="200"/>
        <v>0</v>
      </c>
      <c r="L190" s="26">
        <f t="shared" si="210"/>
        <v>0</v>
      </c>
      <c r="M190" s="26">
        <f t="shared" si="201"/>
        <v>0</v>
      </c>
      <c r="N190" s="26">
        <f t="shared" si="202"/>
        <v>0</v>
      </c>
      <c r="O190" s="26">
        <f t="shared" si="203"/>
        <v>0</v>
      </c>
      <c r="P190" s="26">
        <f t="shared" si="204"/>
        <v>0</v>
      </c>
      <c r="Q190" s="26">
        <f t="shared" si="211"/>
        <v>0</v>
      </c>
      <c r="R190" s="26">
        <f t="shared" si="205"/>
        <v>0</v>
      </c>
      <c r="S190" s="26">
        <f t="shared" si="206"/>
        <v>0</v>
      </c>
      <c r="T190" s="26">
        <f t="shared" si="207"/>
        <v>0</v>
      </c>
      <c r="U190" s="26">
        <f t="shared" si="208"/>
        <v>0</v>
      </c>
    </row>
    <row r="191" spans="1:21" x14ac:dyDescent="0.2">
      <c r="A191" s="28" t="s">
        <v>244</v>
      </c>
      <c r="B191" s="26"/>
      <c r="C191" s="26"/>
      <c r="D191" s="26"/>
      <c r="E191" s="26">
        <f t="shared" si="159"/>
        <v>0</v>
      </c>
      <c r="F191" s="26">
        <f t="shared" si="209"/>
        <v>0</v>
      </c>
      <c r="G191" s="26">
        <f t="shared" si="212"/>
        <v>0</v>
      </c>
      <c r="H191" s="26">
        <f t="shared" si="197"/>
        <v>0</v>
      </c>
      <c r="I191" s="26">
        <f t="shared" si="198"/>
        <v>0</v>
      </c>
      <c r="J191" s="26">
        <f t="shared" si="199"/>
        <v>0</v>
      </c>
      <c r="K191" s="26">
        <f t="shared" si="200"/>
        <v>0</v>
      </c>
      <c r="L191" s="26">
        <f t="shared" si="210"/>
        <v>0</v>
      </c>
      <c r="M191" s="26">
        <f t="shared" si="201"/>
        <v>0</v>
      </c>
      <c r="N191" s="26">
        <f t="shared" si="202"/>
        <v>0</v>
      </c>
      <c r="O191" s="26">
        <f t="shared" si="203"/>
        <v>0</v>
      </c>
      <c r="P191" s="26">
        <f t="shared" si="204"/>
        <v>0</v>
      </c>
      <c r="Q191" s="26">
        <f t="shared" si="211"/>
        <v>0</v>
      </c>
      <c r="R191" s="26">
        <f t="shared" si="205"/>
        <v>0</v>
      </c>
      <c r="S191" s="26">
        <f t="shared" si="206"/>
        <v>0</v>
      </c>
      <c r="T191" s="26">
        <f t="shared" si="207"/>
        <v>0</v>
      </c>
      <c r="U191" s="26">
        <f t="shared" si="208"/>
        <v>0</v>
      </c>
    </row>
    <row r="192" spans="1:21" x14ac:dyDescent="0.2">
      <c r="A192" s="28" t="s">
        <v>189</v>
      </c>
      <c r="B192" s="26"/>
      <c r="C192" s="26"/>
      <c r="D192" s="26"/>
      <c r="E192" s="26">
        <f t="shared" si="159"/>
        <v>0</v>
      </c>
      <c r="F192" s="26">
        <f t="shared" si="209"/>
        <v>0</v>
      </c>
      <c r="G192" s="26">
        <f t="shared" si="212"/>
        <v>0</v>
      </c>
      <c r="H192" s="26">
        <f t="shared" si="197"/>
        <v>0</v>
      </c>
      <c r="I192" s="26">
        <f t="shared" si="198"/>
        <v>0</v>
      </c>
      <c r="J192" s="26">
        <f t="shared" si="199"/>
        <v>0</v>
      </c>
      <c r="K192" s="26">
        <f t="shared" si="200"/>
        <v>0</v>
      </c>
      <c r="L192" s="26">
        <f t="shared" si="210"/>
        <v>0</v>
      </c>
      <c r="M192" s="26">
        <f t="shared" si="201"/>
        <v>0</v>
      </c>
      <c r="N192" s="26">
        <f t="shared" si="202"/>
        <v>0</v>
      </c>
      <c r="O192" s="26">
        <f t="shared" si="203"/>
        <v>0</v>
      </c>
      <c r="P192" s="26">
        <f t="shared" si="204"/>
        <v>0</v>
      </c>
      <c r="Q192" s="26">
        <f t="shared" si="211"/>
        <v>0</v>
      </c>
      <c r="R192" s="26">
        <f t="shared" si="205"/>
        <v>0</v>
      </c>
      <c r="S192" s="26">
        <f t="shared" si="206"/>
        <v>0</v>
      </c>
      <c r="T192" s="26">
        <f t="shared" si="207"/>
        <v>0</v>
      </c>
      <c r="U192" s="26">
        <f t="shared" si="208"/>
        <v>0</v>
      </c>
    </row>
    <row r="193" spans="1:21" x14ac:dyDescent="0.2">
      <c r="A193" s="28" t="s">
        <v>245</v>
      </c>
      <c r="B193" s="26"/>
      <c r="C193" s="26"/>
      <c r="D193" s="26"/>
      <c r="E193" s="26">
        <f t="shared" si="159"/>
        <v>0</v>
      </c>
      <c r="F193" s="26">
        <f t="shared" si="209"/>
        <v>0</v>
      </c>
      <c r="G193" s="26">
        <f t="shared" si="212"/>
        <v>0</v>
      </c>
      <c r="H193" s="26">
        <f t="shared" si="197"/>
        <v>0</v>
      </c>
      <c r="I193" s="26">
        <f t="shared" si="198"/>
        <v>0</v>
      </c>
      <c r="J193" s="26">
        <f t="shared" si="199"/>
        <v>0</v>
      </c>
      <c r="K193" s="26">
        <f t="shared" si="200"/>
        <v>0</v>
      </c>
      <c r="L193" s="26">
        <f t="shared" si="210"/>
        <v>0</v>
      </c>
      <c r="M193" s="26">
        <f t="shared" si="201"/>
        <v>0</v>
      </c>
      <c r="N193" s="26">
        <f t="shared" si="202"/>
        <v>0</v>
      </c>
      <c r="O193" s="26">
        <f t="shared" si="203"/>
        <v>0</v>
      </c>
      <c r="P193" s="26">
        <f t="shared" si="204"/>
        <v>0</v>
      </c>
      <c r="Q193" s="26">
        <f t="shared" si="211"/>
        <v>0</v>
      </c>
      <c r="R193" s="26">
        <f t="shared" si="205"/>
        <v>0</v>
      </c>
      <c r="S193" s="26">
        <f t="shared" si="206"/>
        <v>0</v>
      </c>
      <c r="T193" s="26">
        <f t="shared" si="207"/>
        <v>0</v>
      </c>
      <c r="U193" s="26">
        <f t="shared" si="208"/>
        <v>0</v>
      </c>
    </row>
    <row r="194" spans="1:21" x14ac:dyDescent="0.2">
      <c r="A194" s="23" t="s">
        <v>246</v>
      </c>
      <c r="B194" s="24">
        <f t="shared" ref="B194:K194" si="213">SUM(B195:B214)</f>
        <v>163</v>
      </c>
      <c r="C194" s="24">
        <f t="shared" si="213"/>
        <v>72.3</v>
      </c>
      <c r="D194" s="24">
        <f t="shared" si="213"/>
        <v>0</v>
      </c>
      <c r="E194" s="24">
        <f t="shared" si="213"/>
        <v>235.3</v>
      </c>
      <c r="F194" s="24"/>
      <c r="G194" s="24">
        <f>SUM(G195:G214)-G195</f>
        <v>120.1</v>
      </c>
      <c r="H194" s="24">
        <f t="shared" si="213"/>
        <v>102.1</v>
      </c>
      <c r="I194" s="24">
        <f t="shared" si="213"/>
        <v>18</v>
      </c>
      <c r="J194" s="24">
        <f t="shared" si="213"/>
        <v>0</v>
      </c>
      <c r="K194" s="24">
        <f t="shared" si="213"/>
        <v>120.1</v>
      </c>
      <c r="L194" s="24">
        <f>SUM(L195:L214)-L195</f>
        <v>128.5</v>
      </c>
      <c r="M194" s="24">
        <f>SUM(M195:M214)</f>
        <v>109.10000000000001</v>
      </c>
      <c r="N194" s="24">
        <f t="shared" ref="N194:U194" si="214">SUM(N195:N214)</f>
        <v>19.3</v>
      </c>
      <c r="O194" s="24">
        <f t="shared" si="214"/>
        <v>0</v>
      </c>
      <c r="P194" s="24">
        <f>SUM(P195:P214)</f>
        <v>128.4</v>
      </c>
      <c r="Q194" s="24">
        <f>SUM(Q195:Q214)-Q195</f>
        <v>137.5</v>
      </c>
      <c r="R194" s="24">
        <f t="shared" si="214"/>
        <v>116.9</v>
      </c>
      <c r="S194" s="24">
        <f t="shared" si="214"/>
        <v>20.6</v>
      </c>
      <c r="T194" s="24">
        <f t="shared" si="214"/>
        <v>0</v>
      </c>
      <c r="U194" s="24">
        <f t="shared" si="214"/>
        <v>137.5</v>
      </c>
    </row>
    <row r="195" spans="1:21" ht="25.5" x14ac:dyDescent="0.2">
      <c r="A195" s="25" t="s">
        <v>247</v>
      </c>
      <c r="B195" s="26"/>
      <c r="C195" s="26"/>
      <c r="D195" s="26"/>
      <c r="E195" s="26">
        <f t="shared" si="159"/>
        <v>0</v>
      </c>
      <c r="F195" s="26"/>
      <c r="G195" s="27">
        <f>'прогноз 2026-2028'!AR20</f>
        <v>120.1</v>
      </c>
      <c r="H195" s="27"/>
      <c r="I195" s="27"/>
      <c r="J195" s="27"/>
      <c r="K195" s="27"/>
      <c r="L195" s="27">
        <f>'прогноз 2026-2028'!AW20</f>
        <v>128.5</v>
      </c>
      <c r="M195" s="27"/>
      <c r="N195" s="27"/>
      <c r="O195" s="27"/>
      <c r="P195" s="27"/>
      <c r="Q195" s="27">
        <f>'прогноз 2026-2028'!BB20</f>
        <v>137.5</v>
      </c>
      <c r="R195" s="27"/>
      <c r="S195" s="27"/>
      <c r="T195" s="27"/>
      <c r="U195" s="27"/>
    </row>
    <row r="196" spans="1:21" x14ac:dyDescent="0.2">
      <c r="A196" s="29" t="s">
        <v>248</v>
      </c>
      <c r="B196" s="26">
        <v>163</v>
      </c>
      <c r="C196" s="26">
        <v>72.3</v>
      </c>
      <c r="D196" s="26"/>
      <c r="E196" s="26">
        <f t="shared" si="159"/>
        <v>235.3</v>
      </c>
      <c r="F196" s="26">
        <f>ROUND(E196/$E$194*100,1)</f>
        <v>100</v>
      </c>
      <c r="G196" s="26">
        <f>ROUND(F196*$G$195/100,1)</f>
        <v>120.1</v>
      </c>
      <c r="H196" s="26">
        <f>ROUND(G196*85/100,1)</f>
        <v>102.1</v>
      </c>
      <c r="I196" s="26">
        <f>ROUND(G196*15/100,1)</f>
        <v>18</v>
      </c>
      <c r="J196" s="26"/>
      <c r="K196" s="26">
        <f t="shared" ref="K196:K214" si="215">H196+I196+J196</f>
        <v>120.1</v>
      </c>
      <c r="L196" s="26">
        <f>ROUND($L$195*F196/100,1)</f>
        <v>128.5</v>
      </c>
      <c r="M196" s="26">
        <f>ROUND(L196*85/100,1)-0.1</f>
        <v>109.10000000000001</v>
      </c>
      <c r="N196" s="26">
        <f>ROUND(L196*15/100,1)</f>
        <v>19.3</v>
      </c>
      <c r="O196" s="26"/>
      <c r="P196" s="26">
        <f t="shared" ref="P196:P214" si="216">M196+N196+O196</f>
        <v>128.4</v>
      </c>
      <c r="Q196" s="26">
        <f>ROUND($Q$195*F196/100,1)</f>
        <v>137.5</v>
      </c>
      <c r="R196" s="26">
        <f>ROUND(Q196*85/100,1)</f>
        <v>116.9</v>
      </c>
      <c r="S196" s="26">
        <f>ROUND(Q196*15/100,1)</f>
        <v>20.6</v>
      </c>
      <c r="T196" s="26"/>
      <c r="U196" s="26">
        <f t="shared" ref="U196:U214" si="217">R196+S196+T196</f>
        <v>137.5</v>
      </c>
    </row>
    <row r="197" spans="1:21" x14ac:dyDescent="0.2">
      <c r="A197" s="28" t="s">
        <v>249</v>
      </c>
      <c r="B197" s="26"/>
      <c r="C197" s="26"/>
      <c r="D197" s="26"/>
      <c r="E197" s="26">
        <f t="shared" si="159"/>
        <v>0</v>
      </c>
      <c r="F197" s="26">
        <f t="shared" ref="F197:F214" si="218">ROUND(E197/$E$194*100,1)</f>
        <v>0</v>
      </c>
      <c r="G197" s="26">
        <f t="shared" ref="G197:G214" si="219">ROUND(F197*$G$195/100,1)</f>
        <v>0</v>
      </c>
      <c r="H197" s="26">
        <f t="shared" ref="H197:H214" si="220">ROUND(G197*85/100,1)</f>
        <v>0</v>
      </c>
      <c r="I197" s="26">
        <f t="shared" ref="I197:I214" si="221">ROUND(G197*7/100,1)</f>
        <v>0</v>
      </c>
      <c r="J197" s="26">
        <f t="shared" ref="J197:J214" si="222">ROUND(G197*8/100,1)</f>
        <v>0</v>
      </c>
      <c r="K197" s="26">
        <f t="shared" si="215"/>
        <v>0</v>
      </c>
      <c r="L197" s="26">
        <f t="shared" ref="L197:L214" si="223">ROUND($L$195*F197/100,1)</f>
        <v>0</v>
      </c>
      <c r="M197" s="26">
        <f t="shared" ref="M197:M214" si="224">ROUND(L197*85/100,1)</f>
        <v>0</v>
      </c>
      <c r="N197" s="26">
        <f t="shared" ref="N197:N214" si="225">ROUND(L197*7/100,1)</f>
        <v>0</v>
      </c>
      <c r="O197" s="26">
        <f t="shared" ref="O197:O214" si="226">ROUND(L197*8/100,1)</f>
        <v>0</v>
      </c>
      <c r="P197" s="26">
        <f t="shared" si="216"/>
        <v>0</v>
      </c>
      <c r="Q197" s="26">
        <f t="shared" ref="Q197:Q214" si="227">ROUND($Q$195*F197/100,1)</f>
        <v>0</v>
      </c>
      <c r="R197" s="26">
        <f t="shared" ref="R197:R214" si="228">ROUND(Q197*85/100,1)</f>
        <v>0</v>
      </c>
      <c r="S197" s="26">
        <f t="shared" ref="S197:S214" si="229">ROUND(Q197*7/100,1)</f>
        <v>0</v>
      </c>
      <c r="T197" s="26">
        <f t="shared" ref="T197:T214" si="230">ROUND(Q197*8/100,1)</f>
        <v>0</v>
      </c>
      <c r="U197" s="26">
        <f t="shared" si="217"/>
        <v>0</v>
      </c>
    </row>
    <row r="198" spans="1:21" x14ac:dyDescent="0.2">
      <c r="A198" s="28" t="s">
        <v>250</v>
      </c>
      <c r="B198" s="26"/>
      <c r="C198" s="26"/>
      <c r="D198" s="26"/>
      <c r="E198" s="26">
        <f t="shared" si="159"/>
        <v>0</v>
      </c>
      <c r="F198" s="26">
        <f t="shared" si="218"/>
        <v>0</v>
      </c>
      <c r="G198" s="26">
        <f t="shared" si="219"/>
        <v>0</v>
      </c>
      <c r="H198" s="26">
        <f t="shared" si="220"/>
        <v>0</v>
      </c>
      <c r="I198" s="26">
        <f t="shared" si="221"/>
        <v>0</v>
      </c>
      <c r="J198" s="26">
        <f t="shared" si="222"/>
        <v>0</v>
      </c>
      <c r="K198" s="26">
        <f t="shared" si="215"/>
        <v>0</v>
      </c>
      <c r="L198" s="26">
        <f t="shared" si="223"/>
        <v>0</v>
      </c>
      <c r="M198" s="26">
        <f t="shared" si="224"/>
        <v>0</v>
      </c>
      <c r="N198" s="26">
        <f t="shared" si="225"/>
        <v>0</v>
      </c>
      <c r="O198" s="26">
        <f t="shared" si="226"/>
        <v>0</v>
      </c>
      <c r="P198" s="26">
        <f t="shared" si="216"/>
        <v>0</v>
      </c>
      <c r="Q198" s="26">
        <f t="shared" si="227"/>
        <v>0</v>
      </c>
      <c r="R198" s="26">
        <f t="shared" si="228"/>
        <v>0</v>
      </c>
      <c r="S198" s="26">
        <f t="shared" si="229"/>
        <v>0</v>
      </c>
      <c r="T198" s="26">
        <f t="shared" si="230"/>
        <v>0</v>
      </c>
      <c r="U198" s="26">
        <f t="shared" si="217"/>
        <v>0</v>
      </c>
    </row>
    <row r="199" spans="1:21" x14ac:dyDescent="0.2">
      <c r="A199" s="28" t="s">
        <v>251</v>
      </c>
      <c r="B199" s="26"/>
      <c r="C199" s="26"/>
      <c r="D199" s="26"/>
      <c r="E199" s="26">
        <f t="shared" si="159"/>
        <v>0</v>
      </c>
      <c r="F199" s="26">
        <f t="shared" si="218"/>
        <v>0</v>
      </c>
      <c r="G199" s="26">
        <f t="shared" si="219"/>
        <v>0</v>
      </c>
      <c r="H199" s="26">
        <f t="shared" si="220"/>
        <v>0</v>
      </c>
      <c r="I199" s="26">
        <f t="shared" si="221"/>
        <v>0</v>
      </c>
      <c r="J199" s="26">
        <f t="shared" si="222"/>
        <v>0</v>
      </c>
      <c r="K199" s="26">
        <f t="shared" si="215"/>
        <v>0</v>
      </c>
      <c r="L199" s="26">
        <f t="shared" si="223"/>
        <v>0</v>
      </c>
      <c r="M199" s="26">
        <f t="shared" si="224"/>
        <v>0</v>
      </c>
      <c r="N199" s="26">
        <f t="shared" si="225"/>
        <v>0</v>
      </c>
      <c r="O199" s="26">
        <f t="shared" si="226"/>
        <v>0</v>
      </c>
      <c r="P199" s="26">
        <f t="shared" si="216"/>
        <v>0</v>
      </c>
      <c r="Q199" s="26">
        <f t="shared" si="227"/>
        <v>0</v>
      </c>
      <c r="R199" s="26">
        <f t="shared" si="228"/>
        <v>0</v>
      </c>
      <c r="S199" s="26">
        <f t="shared" si="229"/>
        <v>0</v>
      </c>
      <c r="T199" s="26">
        <f t="shared" si="230"/>
        <v>0</v>
      </c>
      <c r="U199" s="26">
        <f t="shared" si="217"/>
        <v>0</v>
      </c>
    </row>
    <row r="200" spans="1:21" x14ac:dyDescent="0.2">
      <c r="A200" s="28" t="s">
        <v>252</v>
      </c>
      <c r="B200" s="26">
        <v>0</v>
      </c>
      <c r="C200" s="26">
        <v>0</v>
      </c>
      <c r="D200" s="26">
        <v>0</v>
      </c>
      <c r="E200" s="26">
        <f t="shared" si="159"/>
        <v>0</v>
      </c>
      <c r="F200" s="26">
        <f t="shared" si="218"/>
        <v>0</v>
      </c>
      <c r="G200" s="26">
        <f t="shared" si="219"/>
        <v>0</v>
      </c>
      <c r="H200" s="26">
        <f t="shared" si="220"/>
        <v>0</v>
      </c>
      <c r="I200" s="26">
        <f t="shared" si="221"/>
        <v>0</v>
      </c>
      <c r="J200" s="26">
        <f t="shared" si="222"/>
        <v>0</v>
      </c>
      <c r="K200" s="26">
        <f t="shared" si="215"/>
        <v>0</v>
      </c>
      <c r="L200" s="26">
        <f t="shared" si="223"/>
        <v>0</v>
      </c>
      <c r="M200" s="26">
        <f t="shared" si="224"/>
        <v>0</v>
      </c>
      <c r="N200" s="26">
        <f t="shared" si="225"/>
        <v>0</v>
      </c>
      <c r="O200" s="26">
        <f t="shared" si="226"/>
        <v>0</v>
      </c>
      <c r="P200" s="26">
        <f t="shared" si="216"/>
        <v>0</v>
      </c>
      <c r="Q200" s="26">
        <f t="shared" si="227"/>
        <v>0</v>
      </c>
      <c r="R200" s="26">
        <f t="shared" si="228"/>
        <v>0</v>
      </c>
      <c r="S200" s="26">
        <f t="shared" si="229"/>
        <v>0</v>
      </c>
      <c r="T200" s="26">
        <f t="shared" si="230"/>
        <v>0</v>
      </c>
      <c r="U200" s="26">
        <f t="shared" si="217"/>
        <v>0</v>
      </c>
    </row>
    <row r="201" spans="1:21" x14ac:dyDescent="0.2">
      <c r="A201" s="28" t="s">
        <v>253</v>
      </c>
      <c r="B201" s="26"/>
      <c r="C201" s="26"/>
      <c r="D201" s="26"/>
      <c r="E201" s="26">
        <f t="shared" si="159"/>
        <v>0</v>
      </c>
      <c r="F201" s="26">
        <f t="shared" si="218"/>
        <v>0</v>
      </c>
      <c r="G201" s="26">
        <f t="shared" si="219"/>
        <v>0</v>
      </c>
      <c r="H201" s="26">
        <f t="shared" si="220"/>
        <v>0</v>
      </c>
      <c r="I201" s="26">
        <f t="shared" si="221"/>
        <v>0</v>
      </c>
      <c r="J201" s="26">
        <f t="shared" si="222"/>
        <v>0</v>
      </c>
      <c r="K201" s="26">
        <f t="shared" si="215"/>
        <v>0</v>
      </c>
      <c r="L201" s="26">
        <f t="shared" si="223"/>
        <v>0</v>
      </c>
      <c r="M201" s="26">
        <f t="shared" si="224"/>
        <v>0</v>
      </c>
      <c r="N201" s="26">
        <f t="shared" si="225"/>
        <v>0</v>
      </c>
      <c r="O201" s="26">
        <f t="shared" si="226"/>
        <v>0</v>
      </c>
      <c r="P201" s="26">
        <f t="shared" si="216"/>
        <v>0</v>
      </c>
      <c r="Q201" s="26">
        <f t="shared" si="227"/>
        <v>0</v>
      </c>
      <c r="R201" s="26">
        <f t="shared" si="228"/>
        <v>0</v>
      </c>
      <c r="S201" s="26">
        <f t="shared" si="229"/>
        <v>0</v>
      </c>
      <c r="T201" s="26">
        <f t="shared" si="230"/>
        <v>0</v>
      </c>
      <c r="U201" s="26">
        <f t="shared" si="217"/>
        <v>0</v>
      </c>
    </row>
    <row r="202" spans="1:21" x14ac:dyDescent="0.2">
      <c r="A202" s="28" t="s">
        <v>254</v>
      </c>
      <c r="B202" s="26"/>
      <c r="C202" s="26"/>
      <c r="D202" s="26"/>
      <c r="E202" s="26">
        <f t="shared" si="159"/>
        <v>0</v>
      </c>
      <c r="F202" s="26">
        <f t="shared" si="218"/>
        <v>0</v>
      </c>
      <c r="G202" s="26">
        <f t="shared" si="219"/>
        <v>0</v>
      </c>
      <c r="H202" s="26">
        <f t="shared" si="220"/>
        <v>0</v>
      </c>
      <c r="I202" s="26">
        <f t="shared" si="221"/>
        <v>0</v>
      </c>
      <c r="J202" s="26">
        <f t="shared" si="222"/>
        <v>0</v>
      </c>
      <c r="K202" s="26">
        <f t="shared" si="215"/>
        <v>0</v>
      </c>
      <c r="L202" s="26">
        <f t="shared" si="223"/>
        <v>0</v>
      </c>
      <c r="M202" s="26">
        <f t="shared" si="224"/>
        <v>0</v>
      </c>
      <c r="N202" s="26">
        <f t="shared" si="225"/>
        <v>0</v>
      </c>
      <c r="O202" s="26">
        <f t="shared" si="226"/>
        <v>0</v>
      </c>
      <c r="P202" s="26">
        <f t="shared" si="216"/>
        <v>0</v>
      </c>
      <c r="Q202" s="26">
        <f t="shared" si="227"/>
        <v>0</v>
      </c>
      <c r="R202" s="26">
        <f t="shared" si="228"/>
        <v>0</v>
      </c>
      <c r="S202" s="26">
        <f t="shared" si="229"/>
        <v>0</v>
      </c>
      <c r="T202" s="26">
        <f t="shared" si="230"/>
        <v>0</v>
      </c>
      <c r="U202" s="26">
        <f t="shared" si="217"/>
        <v>0</v>
      </c>
    </row>
    <row r="203" spans="1:21" x14ac:dyDescent="0.2">
      <c r="A203" s="28" t="s">
        <v>255</v>
      </c>
      <c r="B203" s="26"/>
      <c r="C203" s="26"/>
      <c r="D203" s="26"/>
      <c r="E203" s="26">
        <f t="shared" si="159"/>
        <v>0</v>
      </c>
      <c r="F203" s="26">
        <f t="shared" si="218"/>
        <v>0</v>
      </c>
      <c r="G203" s="26">
        <f t="shared" si="219"/>
        <v>0</v>
      </c>
      <c r="H203" s="26">
        <f t="shared" si="220"/>
        <v>0</v>
      </c>
      <c r="I203" s="26">
        <f t="shared" si="221"/>
        <v>0</v>
      </c>
      <c r="J203" s="26">
        <f t="shared" si="222"/>
        <v>0</v>
      </c>
      <c r="K203" s="26">
        <f t="shared" si="215"/>
        <v>0</v>
      </c>
      <c r="L203" s="26">
        <f t="shared" si="223"/>
        <v>0</v>
      </c>
      <c r="M203" s="26">
        <f t="shared" si="224"/>
        <v>0</v>
      </c>
      <c r="N203" s="26">
        <f t="shared" si="225"/>
        <v>0</v>
      </c>
      <c r="O203" s="26">
        <f t="shared" si="226"/>
        <v>0</v>
      </c>
      <c r="P203" s="26">
        <f t="shared" si="216"/>
        <v>0</v>
      </c>
      <c r="Q203" s="26">
        <f t="shared" si="227"/>
        <v>0</v>
      </c>
      <c r="R203" s="26">
        <f t="shared" si="228"/>
        <v>0</v>
      </c>
      <c r="S203" s="26">
        <f t="shared" si="229"/>
        <v>0</v>
      </c>
      <c r="T203" s="26">
        <f t="shared" si="230"/>
        <v>0</v>
      </c>
      <c r="U203" s="26">
        <f t="shared" si="217"/>
        <v>0</v>
      </c>
    </row>
    <row r="204" spans="1:21" x14ac:dyDescent="0.2">
      <c r="A204" s="28" t="s">
        <v>256</v>
      </c>
      <c r="B204" s="26"/>
      <c r="C204" s="26"/>
      <c r="D204" s="26"/>
      <c r="E204" s="26">
        <f t="shared" si="159"/>
        <v>0</v>
      </c>
      <c r="F204" s="26">
        <f t="shared" si="218"/>
        <v>0</v>
      </c>
      <c r="G204" s="26">
        <f t="shared" si="219"/>
        <v>0</v>
      </c>
      <c r="H204" s="26">
        <f t="shared" si="220"/>
        <v>0</v>
      </c>
      <c r="I204" s="26">
        <f t="shared" si="221"/>
        <v>0</v>
      </c>
      <c r="J204" s="26">
        <f t="shared" si="222"/>
        <v>0</v>
      </c>
      <c r="K204" s="26">
        <f t="shared" si="215"/>
        <v>0</v>
      </c>
      <c r="L204" s="26">
        <f t="shared" si="223"/>
        <v>0</v>
      </c>
      <c r="M204" s="26">
        <f t="shared" si="224"/>
        <v>0</v>
      </c>
      <c r="N204" s="26">
        <f t="shared" si="225"/>
        <v>0</v>
      </c>
      <c r="O204" s="26">
        <f t="shared" si="226"/>
        <v>0</v>
      </c>
      <c r="P204" s="26">
        <f t="shared" si="216"/>
        <v>0</v>
      </c>
      <c r="Q204" s="26">
        <f t="shared" si="227"/>
        <v>0</v>
      </c>
      <c r="R204" s="26">
        <f t="shared" si="228"/>
        <v>0</v>
      </c>
      <c r="S204" s="26">
        <f t="shared" si="229"/>
        <v>0</v>
      </c>
      <c r="T204" s="26">
        <f t="shared" si="230"/>
        <v>0</v>
      </c>
      <c r="U204" s="26">
        <f t="shared" si="217"/>
        <v>0</v>
      </c>
    </row>
    <row r="205" spans="1:21" x14ac:dyDescent="0.2">
      <c r="A205" s="28" t="s">
        <v>257</v>
      </c>
      <c r="B205" s="26"/>
      <c r="C205" s="26"/>
      <c r="D205" s="26"/>
      <c r="E205" s="26">
        <f t="shared" si="159"/>
        <v>0</v>
      </c>
      <c r="F205" s="26">
        <f t="shared" si="218"/>
        <v>0</v>
      </c>
      <c r="G205" s="26">
        <f t="shared" si="219"/>
        <v>0</v>
      </c>
      <c r="H205" s="26">
        <f t="shared" si="220"/>
        <v>0</v>
      </c>
      <c r="I205" s="26">
        <f t="shared" si="221"/>
        <v>0</v>
      </c>
      <c r="J205" s="26">
        <f t="shared" si="222"/>
        <v>0</v>
      </c>
      <c r="K205" s="26">
        <f t="shared" si="215"/>
        <v>0</v>
      </c>
      <c r="L205" s="26">
        <f t="shared" si="223"/>
        <v>0</v>
      </c>
      <c r="M205" s="26">
        <f t="shared" si="224"/>
        <v>0</v>
      </c>
      <c r="N205" s="26">
        <f t="shared" si="225"/>
        <v>0</v>
      </c>
      <c r="O205" s="26">
        <f t="shared" si="226"/>
        <v>0</v>
      </c>
      <c r="P205" s="26">
        <f t="shared" si="216"/>
        <v>0</v>
      </c>
      <c r="Q205" s="26">
        <f t="shared" si="227"/>
        <v>0</v>
      </c>
      <c r="R205" s="26">
        <f t="shared" si="228"/>
        <v>0</v>
      </c>
      <c r="S205" s="26">
        <f t="shared" si="229"/>
        <v>0</v>
      </c>
      <c r="T205" s="26">
        <f t="shared" si="230"/>
        <v>0</v>
      </c>
      <c r="U205" s="26">
        <f t="shared" si="217"/>
        <v>0</v>
      </c>
    </row>
    <row r="206" spans="1:21" x14ac:dyDescent="0.2">
      <c r="A206" s="28" t="s">
        <v>258</v>
      </c>
      <c r="B206" s="26"/>
      <c r="C206" s="26"/>
      <c r="D206" s="26"/>
      <c r="E206" s="26">
        <f t="shared" si="159"/>
        <v>0</v>
      </c>
      <c r="F206" s="26">
        <f t="shared" si="218"/>
        <v>0</v>
      </c>
      <c r="G206" s="26">
        <f t="shared" si="219"/>
        <v>0</v>
      </c>
      <c r="H206" s="26">
        <f t="shared" si="220"/>
        <v>0</v>
      </c>
      <c r="I206" s="26">
        <f t="shared" si="221"/>
        <v>0</v>
      </c>
      <c r="J206" s="26">
        <f t="shared" si="222"/>
        <v>0</v>
      </c>
      <c r="K206" s="26">
        <f t="shared" si="215"/>
        <v>0</v>
      </c>
      <c r="L206" s="26">
        <f t="shared" si="223"/>
        <v>0</v>
      </c>
      <c r="M206" s="26">
        <f t="shared" si="224"/>
        <v>0</v>
      </c>
      <c r="N206" s="26">
        <f t="shared" si="225"/>
        <v>0</v>
      </c>
      <c r="O206" s="26">
        <f t="shared" si="226"/>
        <v>0</v>
      </c>
      <c r="P206" s="26">
        <f t="shared" si="216"/>
        <v>0</v>
      </c>
      <c r="Q206" s="26">
        <f t="shared" si="227"/>
        <v>0</v>
      </c>
      <c r="R206" s="26">
        <f t="shared" si="228"/>
        <v>0</v>
      </c>
      <c r="S206" s="26">
        <f t="shared" si="229"/>
        <v>0</v>
      </c>
      <c r="T206" s="26">
        <f t="shared" si="230"/>
        <v>0</v>
      </c>
      <c r="U206" s="26">
        <f t="shared" si="217"/>
        <v>0</v>
      </c>
    </row>
    <row r="207" spans="1:21" x14ac:dyDescent="0.2">
      <c r="A207" s="28" t="s">
        <v>259</v>
      </c>
      <c r="B207" s="26"/>
      <c r="C207" s="26"/>
      <c r="D207" s="26"/>
      <c r="E207" s="26">
        <f t="shared" si="159"/>
        <v>0</v>
      </c>
      <c r="F207" s="26">
        <f t="shared" si="218"/>
        <v>0</v>
      </c>
      <c r="G207" s="26">
        <f t="shared" si="219"/>
        <v>0</v>
      </c>
      <c r="H207" s="26">
        <f t="shared" si="220"/>
        <v>0</v>
      </c>
      <c r="I207" s="26">
        <f t="shared" si="221"/>
        <v>0</v>
      </c>
      <c r="J207" s="26">
        <f t="shared" si="222"/>
        <v>0</v>
      </c>
      <c r="K207" s="26">
        <f t="shared" si="215"/>
        <v>0</v>
      </c>
      <c r="L207" s="26">
        <f t="shared" si="223"/>
        <v>0</v>
      </c>
      <c r="M207" s="26">
        <f t="shared" si="224"/>
        <v>0</v>
      </c>
      <c r="N207" s="26">
        <f t="shared" si="225"/>
        <v>0</v>
      </c>
      <c r="O207" s="26">
        <f t="shared" si="226"/>
        <v>0</v>
      </c>
      <c r="P207" s="26">
        <f t="shared" si="216"/>
        <v>0</v>
      </c>
      <c r="Q207" s="26">
        <f t="shared" si="227"/>
        <v>0</v>
      </c>
      <c r="R207" s="26">
        <f t="shared" si="228"/>
        <v>0</v>
      </c>
      <c r="S207" s="26">
        <f t="shared" si="229"/>
        <v>0</v>
      </c>
      <c r="T207" s="26">
        <f t="shared" si="230"/>
        <v>0</v>
      </c>
      <c r="U207" s="26">
        <f t="shared" si="217"/>
        <v>0</v>
      </c>
    </row>
    <row r="208" spans="1:21" x14ac:dyDescent="0.2">
      <c r="A208" s="28" t="s">
        <v>260</v>
      </c>
      <c r="B208" s="26"/>
      <c r="C208" s="26"/>
      <c r="D208" s="26"/>
      <c r="E208" s="26">
        <f t="shared" si="159"/>
        <v>0</v>
      </c>
      <c r="F208" s="26">
        <f t="shared" si="218"/>
        <v>0</v>
      </c>
      <c r="G208" s="26">
        <f t="shared" si="219"/>
        <v>0</v>
      </c>
      <c r="H208" s="26">
        <f t="shared" si="220"/>
        <v>0</v>
      </c>
      <c r="I208" s="26">
        <f t="shared" si="221"/>
        <v>0</v>
      </c>
      <c r="J208" s="26">
        <f t="shared" si="222"/>
        <v>0</v>
      </c>
      <c r="K208" s="26">
        <f t="shared" si="215"/>
        <v>0</v>
      </c>
      <c r="L208" s="26">
        <f t="shared" si="223"/>
        <v>0</v>
      </c>
      <c r="M208" s="26">
        <f t="shared" si="224"/>
        <v>0</v>
      </c>
      <c r="N208" s="26">
        <f t="shared" si="225"/>
        <v>0</v>
      </c>
      <c r="O208" s="26">
        <f t="shared" si="226"/>
        <v>0</v>
      </c>
      <c r="P208" s="26">
        <f t="shared" si="216"/>
        <v>0</v>
      </c>
      <c r="Q208" s="26">
        <f t="shared" si="227"/>
        <v>0</v>
      </c>
      <c r="R208" s="26">
        <f t="shared" si="228"/>
        <v>0</v>
      </c>
      <c r="S208" s="26">
        <f t="shared" si="229"/>
        <v>0</v>
      </c>
      <c r="T208" s="26">
        <f t="shared" si="230"/>
        <v>0</v>
      </c>
      <c r="U208" s="26">
        <f t="shared" si="217"/>
        <v>0</v>
      </c>
    </row>
    <row r="209" spans="1:21" x14ac:dyDescent="0.2">
      <c r="A209" s="28" t="s">
        <v>187</v>
      </c>
      <c r="B209" s="26"/>
      <c r="C209" s="26"/>
      <c r="D209" s="26"/>
      <c r="E209" s="26">
        <f t="shared" si="159"/>
        <v>0</v>
      </c>
      <c r="F209" s="26">
        <f t="shared" si="218"/>
        <v>0</v>
      </c>
      <c r="G209" s="26">
        <f t="shared" si="219"/>
        <v>0</v>
      </c>
      <c r="H209" s="26">
        <f t="shared" si="220"/>
        <v>0</v>
      </c>
      <c r="I209" s="26">
        <f t="shared" si="221"/>
        <v>0</v>
      </c>
      <c r="J209" s="26">
        <f t="shared" si="222"/>
        <v>0</v>
      </c>
      <c r="K209" s="26">
        <f t="shared" si="215"/>
        <v>0</v>
      </c>
      <c r="L209" s="26">
        <f t="shared" si="223"/>
        <v>0</v>
      </c>
      <c r="M209" s="26">
        <f t="shared" si="224"/>
        <v>0</v>
      </c>
      <c r="N209" s="26">
        <f t="shared" si="225"/>
        <v>0</v>
      </c>
      <c r="O209" s="26">
        <f t="shared" si="226"/>
        <v>0</v>
      </c>
      <c r="P209" s="26">
        <f t="shared" si="216"/>
        <v>0</v>
      </c>
      <c r="Q209" s="26">
        <f t="shared" si="227"/>
        <v>0</v>
      </c>
      <c r="R209" s="26">
        <f t="shared" si="228"/>
        <v>0</v>
      </c>
      <c r="S209" s="26">
        <f t="shared" si="229"/>
        <v>0</v>
      </c>
      <c r="T209" s="26">
        <f t="shared" si="230"/>
        <v>0</v>
      </c>
      <c r="U209" s="26">
        <f t="shared" si="217"/>
        <v>0</v>
      </c>
    </row>
    <row r="210" spans="1:21" x14ac:dyDescent="0.2">
      <c r="A210" s="28" t="s">
        <v>261</v>
      </c>
      <c r="B210" s="26"/>
      <c r="C210" s="26"/>
      <c r="D210" s="26"/>
      <c r="E210" s="26">
        <f t="shared" ref="E210:E273" si="231">B210++C210+D210</f>
        <v>0</v>
      </c>
      <c r="F210" s="26">
        <f t="shared" si="218"/>
        <v>0</v>
      </c>
      <c r="G210" s="26">
        <f t="shared" si="219"/>
        <v>0</v>
      </c>
      <c r="H210" s="26">
        <f t="shared" si="220"/>
        <v>0</v>
      </c>
      <c r="I210" s="26">
        <f t="shared" si="221"/>
        <v>0</v>
      </c>
      <c r="J210" s="26">
        <f t="shared" si="222"/>
        <v>0</v>
      </c>
      <c r="K210" s="26">
        <f t="shared" si="215"/>
        <v>0</v>
      </c>
      <c r="L210" s="26">
        <f t="shared" si="223"/>
        <v>0</v>
      </c>
      <c r="M210" s="26">
        <f t="shared" si="224"/>
        <v>0</v>
      </c>
      <c r="N210" s="26">
        <f t="shared" si="225"/>
        <v>0</v>
      </c>
      <c r="O210" s="26">
        <f t="shared" si="226"/>
        <v>0</v>
      </c>
      <c r="P210" s="26">
        <f t="shared" si="216"/>
        <v>0</v>
      </c>
      <c r="Q210" s="26">
        <f t="shared" si="227"/>
        <v>0</v>
      </c>
      <c r="R210" s="26">
        <f t="shared" si="228"/>
        <v>0</v>
      </c>
      <c r="S210" s="26">
        <f t="shared" si="229"/>
        <v>0</v>
      </c>
      <c r="T210" s="26">
        <f t="shared" si="230"/>
        <v>0</v>
      </c>
      <c r="U210" s="26">
        <f t="shared" si="217"/>
        <v>0</v>
      </c>
    </row>
    <row r="211" spans="1:21" x14ac:dyDescent="0.2">
      <c r="A211" s="28" t="s">
        <v>262</v>
      </c>
      <c r="B211" s="26"/>
      <c r="C211" s="26"/>
      <c r="D211" s="26"/>
      <c r="E211" s="26">
        <f t="shared" si="231"/>
        <v>0</v>
      </c>
      <c r="F211" s="26">
        <f t="shared" si="218"/>
        <v>0</v>
      </c>
      <c r="G211" s="26">
        <f t="shared" si="219"/>
        <v>0</v>
      </c>
      <c r="H211" s="26">
        <f t="shared" si="220"/>
        <v>0</v>
      </c>
      <c r="I211" s="26">
        <f t="shared" si="221"/>
        <v>0</v>
      </c>
      <c r="J211" s="26">
        <f t="shared" si="222"/>
        <v>0</v>
      </c>
      <c r="K211" s="26">
        <f t="shared" si="215"/>
        <v>0</v>
      </c>
      <c r="L211" s="26">
        <f t="shared" si="223"/>
        <v>0</v>
      </c>
      <c r="M211" s="26">
        <f t="shared" si="224"/>
        <v>0</v>
      </c>
      <c r="N211" s="26">
        <f t="shared" si="225"/>
        <v>0</v>
      </c>
      <c r="O211" s="26">
        <f t="shared" si="226"/>
        <v>0</v>
      </c>
      <c r="P211" s="26">
        <f t="shared" si="216"/>
        <v>0</v>
      </c>
      <c r="Q211" s="26">
        <f t="shared" si="227"/>
        <v>0</v>
      </c>
      <c r="R211" s="26">
        <f t="shared" si="228"/>
        <v>0</v>
      </c>
      <c r="S211" s="26">
        <f t="shared" si="229"/>
        <v>0</v>
      </c>
      <c r="T211" s="26">
        <f t="shared" si="230"/>
        <v>0</v>
      </c>
      <c r="U211" s="26">
        <f t="shared" si="217"/>
        <v>0</v>
      </c>
    </row>
    <row r="212" spans="1:21" x14ac:dyDescent="0.2">
      <c r="A212" s="28" t="s">
        <v>263</v>
      </c>
      <c r="B212" s="26"/>
      <c r="C212" s="26"/>
      <c r="D212" s="26"/>
      <c r="E212" s="26">
        <f t="shared" si="231"/>
        <v>0</v>
      </c>
      <c r="F212" s="26">
        <f t="shared" si="218"/>
        <v>0</v>
      </c>
      <c r="G212" s="26">
        <f t="shared" si="219"/>
        <v>0</v>
      </c>
      <c r="H212" s="26">
        <f t="shared" si="220"/>
        <v>0</v>
      </c>
      <c r="I212" s="26">
        <f t="shared" si="221"/>
        <v>0</v>
      </c>
      <c r="J212" s="26">
        <f t="shared" si="222"/>
        <v>0</v>
      </c>
      <c r="K212" s="26">
        <f t="shared" si="215"/>
        <v>0</v>
      </c>
      <c r="L212" s="26">
        <f t="shared" si="223"/>
        <v>0</v>
      </c>
      <c r="M212" s="26">
        <f t="shared" si="224"/>
        <v>0</v>
      </c>
      <c r="N212" s="26">
        <f t="shared" si="225"/>
        <v>0</v>
      </c>
      <c r="O212" s="26">
        <f t="shared" si="226"/>
        <v>0</v>
      </c>
      <c r="P212" s="26">
        <f t="shared" si="216"/>
        <v>0</v>
      </c>
      <c r="Q212" s="26">
        <f t="shared" si="227"/>
        <v>0</v>
      </c>
      <c r="R212" s="26">
        <f t="shared" si="228"/>
        <v>0</v>
      </c>
      <c r="S212" s="26">
        <f t="shared" si="229"/>
        <v>0</v>
      </c>
      <c r="T212" s="26">
        <f t="shared" si="230"/>
        <v>0</v>
      </c>
      <c r="U212" s="26">
        <f t="shared" si="217"/>
        <v>0</v>
      </c>
    </row>
    <row r="213" spans="1:21" x14ac:dyDescent="0.2">
      <c r="A213" s="28" t="s">
        <v>264</v>
      </c>
      <c r="B213" s="26"/>
      <c r="C213" s="26"/>
      <c r="D213" s="26"/>
      <c r="E213" s="26">
        <f t="shared" si="231"/>
        <v>0</v>
      </c>
      <c r="F213" s="26">
        <f t="shared" si="218"/>
        <v>0</v>
      </c>
      <c r="G213" s="26">
        <f t="shared" si="219"/>
        <v>0</v>
      </c>
      <c r="H213" s="26">
        <f t="shared" si="220"/>
        <v>0</v>
      </c>
      <c r="I213" s="26">
        <f t="shared" si="221"/>
        <v>0</v>
      </c>
      <c r="J213" s="26">
        <f t="shared" si="222"/>
        <v>0</v>
      </c>
      <c r="K213" s="26">
        <f t="shared" si="215"/>
        <v>0</v>
      </c>
      <c r="L213" s="26">
        <f t="shared" si="223"/>
        <v>0</v>
      </c>
      <c r="M213" s="26">
        <f t="shared" si="224"/>
        <v>0</v>
      </c>
      <c r="N213" s="26">
        <f t="shared" si="225"/>
        <v>0</v>
      </c>
      <c r="O213" s="26">
        <f t="shared" si="226"/>
        <v>0</v>
      </c>
      <c r="P213" s="26">
        <f t="shared" si="216"/>
        <v>0</v>
      </c>
      <c r="Q213" s="26">
        <f t="shared" si="227"/>
        <v>0</v>
      </c>
      <c r="R213" s="26">
        <f t="shared" si="228"/>
        <v>0</v>
      </c>
      <c r="S213" s="26">
        <f t="shared" si="229"/>
        <v>0</v>
      </c>
      <c r="T213" s="26">
        <f t="shared" si="230"/>
        <v>0</v>
      </c>
      <c r="U213" s="26">
        <f t="shared" si="217"/>
        <v>0</v>
      </c>
    </row>
    <row r="214" spans="1:21" x14ac:dyDescent="0.2">
      <c r="A214" s="28" t="s">
        <v>265</v>
      </c>
      <c r="B214" s="26"/>
      <c r="C214" s="26"/>
      <c r="D214" s="26"/>
      <c r="E214" s="26">
        <f t="shared" si="231"/>
        <v>0</v>
      </c>
      <c r="F214" s="26">
        <f t="shared" si="218"/>
        <v>0</v>
      </c>
      <c r="G214" s="26">
        <f t="shared" si="219"/>
        <v>0</v>
      </c>
      <c r="H214" s="26">
        <f t="shared" si="220"/>
        <v>0</v>
      </c>
      <c r="I214" s="26">
        <f t="shared" si="221"/>
        <v>0</v>
      </c>
      <c r="J214" s="26">
        <f t="shared" si="222"/>
        <v>0</v>
      </c>
      <c r="K214" s="26">
        <f t="shared" si="215"/>
        <v>0</v>
      </c>
      <c r="L214" s="26">
        <f t="shared" si="223"/>
        <v>0</v>
      </c>
      <c r="M214" s="26">
        <f t="shared" si="224"/>
        <v>0</v>
      </c>
      <c r="N214" s="26">
        <f t="shared" si="225"/>
        <v>0</v>
      </c>
      <c r="O214" s="26">
        <f t="shared" si="226"/>
        <v>0</v>
      </c>
      <c r="P214" s="26">
        <f t="shared" si="216"/>
        <v>0</v>
      </c>
      <c r="Q214" s="26">
        <f t="shared" si="227"/>
        <v>0</v>
      </c>
      <c r="R214" s="26">
        <f t="shared" si="228"/>
        <v>0</v>
      </c>
      <c r="S214" s="26">
        <f t="shared" si="229"/>
        <v>0</v>
      </c>
      <c r="T214" s="26">
        <f t="shared" si="230"/>
        <v>0</v>
      </c>
      <c r="U214" s="26">
        <f t="shared" si="217"/>
        <v>0</v>
      </c>
    </row>
    <row r="215" spans="1:21" x14ac:dyDescent="0.2">
      <c r="A215" s="23" t="s">
        <v>266</v>
      </c>
      <c r="B215" s="24">
        <f t="shared" ref="B215:K215" si="232">SUM(B216:B234)</f>
        <v>570.4</v>
      </c>
      <c r="C215" s="24">
        <f t="shared" si="232"/>
        <v>447.8</v>
      </c>
      <c r="D215" s="24">
        <f t="shared" si="232"/>
        <v>0</v>
      </c>
      <c r="E215" s="24">
        <f t="shared" si="232"/>
        <v>1018.2</v>
      </c>
      <c r="F215" s="24"/>
      <c r="G215" s="24">
        <f>SUM(G216:G234)-G216</f>
        <v>1421</v>
      </c>
      <c r="H215" s="24">
        <f t="shared" si="232"/>
        <v>1207.9000000000001</v>
      </c>
      <c r="I215" s="24">
        <f t="shared" si="232"/>
        <v>213.2</v>
      </c>
      <c r="J215" s="24">
        <f t="shared" si="232"/>
        <v>0</v>
      </c>
      <c r="K215" s="24">
        <f t="shared" si="232"/>
        <v>1421.1000000000001</v>
      </c>
      <c r="L215" s="24">
        <f>SUM(L216:L234)-L216</f>
        <v>1533.3</v>
      </c>
      <c r="M215" s="24">
        <f t="shared" ref="M215:U215" si="233">SUM(M216:M234)</f>
        <v>1303.3</v>
      </c>
      <c r="N215" s="24">
        <f t="shared" si="233"/>
        <v>230</v>
      </c>
      <c r="O215" s="24">
        <f t="shared" si="233"/>
        <v>0</v>
      </c>
      <c r="P215" s="24">
        <f t="shared" si="233"/>
        <v>1533.3</v>
      </c>
      <c r="Q215" s="24">
        <f>SUM(Q216:Q234)-Q216</f>
        <v>1654.4</v>
      </c>
      <c r="R215" s="24">
        <f>SUM(R216:R234)</f>
        <v>1406.1000000000001</v>
      </c>
      <c r="S215" s="24">
        <f t="shared" si="233"/>
        <v>248.2</v>
      </c>
      <c r="T215" s="24">
        <f t="shared" si="233"/>
        <v>0</v>
      </c>
      <c r="U215" s="24">
        <f t="shared" si="233"/>
        <v>1654.3000000000002</v>
      </c>
    </row>
    <row r="216" spans="1:21" ht="25.5" x14ac:dyDescent="0.2">
      <c r="A216" s="25" t="s">
        <v>267</v>
      </c>
      <c r="B216" s="26"/>
      <c r="C216" s="26"/>
      <c r="D216" s="26"/>
      <c r="E216" s="26">
        <f t="shared" si="231"/>
        <v>0</v>
      </c>
      <c r="F216" s="26"/>
      <c r="G216" s="27">
        <f>'прогноз 2026-2028'!AR21</f>
        <v>1421</v>
      </c>
      <c r="H216" s="27"/>
      <c r="I216" s="27"/>
      <c r="J216" s="27"/>
      <c r="K216" s="27"/>
      <c r="L216" s="27">
        <f>'прогноз 2026-2028'!AW21</f>
        <v>1533.3</v>
      </c>
      <c r="M216" s="27"/>
      <c r="N216" s="27"/>
      <c r="O216" s="27"/>
      <c r="P216" s="27"/>
      <c r="Q216" s="27">
        <f>'прогноз 2026-2028'!BB21</f>
        <v>1654.4</v>
      </c>
      <c r="R216" s="27"/>
      <c r="S216" s="27"/>
      <c r="T216" s="27"/>
      <c r="U216" s="27"/>
    </row>
    <row r="217" spans="1:21" x14ac:dyDescent="0.2">
      <c r="A217" s="29" t="s">
        <v>268</v>
      </c>
      <c r="B217" s="26">
        <v>570.4</v>
      </c>
      <c r="C217" s="26">
        <v>447.8</v>
      </c>
      <c r="D217" s="26"/>
      <c r="E217" s="26">
        <f t="shared" si="231"/>
        <v>1018.2</v>
      </c>
      <c r="F217" s="26">
        <f>ROUND(E217/$E$215*100,1)</f>
        <v>100</v>
      </c>
      <c r="G217" s="26">
        <f>ROUND(F217*$G$216/100,1)</f>
        <v>1421</v>
      </c>
      <c r="H217" s="26">
        <f t="shared" ref="H217:H234" si="234">ROUND(G217*85/100,1)</f>
        <v>1207.9000000000001</v>
      </c>
      <c r="I217" s="26">
        <f>ROUND(G217*15/100,1)</f>
        <v>213.2</v>
      </c>
      <c r="J217" s="26"/>
      <c r="K217" s="26">
        <f t="shared" ref="K217:K234" si="235">H217+I217+J217</f>
        <v>1421.1000000000001</v>
      </c>
      <c r="L217" s="26">
        <f>ROUND($L$216*F217/100,1)</f>
        <v>1533.3</v>
      </c>
      <c r="M217" s="26">
        <f>ROUND(L217*85/100,1)</f>
        <v>1303.3</v>
      </c>
      <c r="N217" s="26">
        <f>ROUND(L217*15/100,1)</f>
        <v>230</v>
      </c>
      <c r="O217" s="26"/>
      <c r="P217" s="26">
        <f t="shared" ref="P217:P234" si="236">M217+N217+O217</f>
        <v>1533.3</v>
      </c>
      <c r="Q217" s="26">
        <f>ROUND($Q$216*F217/100,1)</f>
        <v>1654.4</v>
      </c>
      <c r="R217" s="26">
        <f>ROUND(Q217*85/100,1)-0.1</f>
        <v>1406.1000000000001</v>
      </c>
      <c r="S217" s="26">
        <f>ROUND(Q217*15/100,1)</f>
        <v>248.2</v>
      </c>
      <c r="T217" s="26"/>
      <c r="U217" s="26">
        <f t="shared" ref="U217:U234" si="237">R217+S217+T217</f>
        <v>1654.3000000000002</v>
      </c>
    </row>
    <row r="218" spans="1:21" x14ac:dyDescent="0.2">
      <c r="A218" s="28" t="s">
        <v>269</v>
      </c>
      <c r="B218" s="26"/>
      <c r="C218" s="26"/>
      <c r="D218" s="26"/>
      <c r="E218" s="26">
        <f t="shared" si="231"/>
        <v>0</v>
      </c>
      <c r="F218" s="26">
        <f t="shared" ref="F218:F234" si="238">ROUND(E218/$E$215*100,1)</f>
        <v>0</v>
      </c>
      <c r="G218" s="26">
        <f t="shared" ref="G218:G234" si="239">ROUND(F218*$G$216/100,1)</f>
        <v>0</v>
      </c>
      <c r="H218" s="26">
        <f t="shared" si="234"/>
        <v>0</v>
      </c>
      <c r="I218" s="26">
        <f t="shared" ref="I218:I234" si="240">ROUND(G218*7/100,1)</f>
        <v>0</v>
      </c>
      <c r="J218" s="26">
        <f t="shared" ref="J218:J234" si="241">ROUND(G218*8/100,1)</f>
        <v>0</v>
      </c>
      <c r="K218" s="26">
        <f t="shared" si="235"/>
        <v>0</v>
      </c>
      <c r="L218" s="26">
        <f t="shared" ref="L218:L234" si="242">ROUND($L$216*F218/100,1)</f>
        <v>0</v>
      </c>
      <c r="M218" s="26">
        <f t="shared" ref="M218:M234" si="243">ROUND(L218*85/100,1)</f>
        <v>0</v>
      </c>
      <c r="N218" s="26">
        <f t="shared" ref="N218:N234" si="244">ROUND(L218*7/100,1)</f>
        <v>0</v>
      </c>
      <c r="O218" s="26">
        <f t="shared" ref="O218:O234" si="245">ROUND(L218*8/100,1)</f>
        <v>0</v>
      </c>
      <c r="P218" s="26">
        <f t="shared" si="236"/>
        <v>0</v>
      </c>
      <c r="Q218" s="26">
        <f t="shared" ref="Q218:Q234" si="246">ROUND($Q$216*F218/100,1)</f>
        <v>0</v>
      </c>
      <c r="R218" s="26">
        <f t="shared" ref="R218:R234" si="247">ROUND(Q218*85/100,1)</f>
        <v>0</v>
      </c>
      <c r="S218" s="26">
        <f t="shared" ref="S218:S234" si="248">ROUND(Q218*7/100,1)</f>
        <v>0</v>
      </c>
      <c r="T218" s="26">
        <f t="shared" ref="T218:T234" si="249">ROUND(Q218*8/100,1)</f>
        <v>0</v>
      </c>
      <c r="U218" s="26">
        <f t="shared" si="237"/>
        <v>0</v>
      </c>
    </row>
    <row r="219" spans="1:21" x14ac:dyDescent="0.2">
      <c r="A219" s="28" t="s">
        <v>270</v>
      </c>
      <c r="B219" s="26"/>
      <c r="C219" s="26"/>
      <c r="D219" s="26"/>
      <c r="E219" s="26">
        <f t="shared" si="231"/>
        <v>0</v>
      </c>
      <c r="F219" s="26">
        <f t="shared" si="238"/>
        <v>0</v>
      </c>
      <c r="G219" s="26">
        <f t="shared" si="239"/>
        <v>0</v>
      </c>
      <c r="H219" s="26">
        <f t="shared" si="234"/>
        <v>0</v>
      </c>
      <c r="I219" s="26">
        <f t="shared" si="240"/>
        <v>0</v>
      </c>
      <c r="J219" s="26">
        <f t="shared" si="241"/>
        <v>0</v>
      </c>
      <c r="K219" s="26">
        <f t="shared" si="235"/>
        <v>0</v>
      </c>
      <c r="L219" s="26">
        <f t="shared" si="242"/>
        <v>0</v>
      </c>
      <c r="M219" s="26">
        <f t="shared" si="243"/>
        <v>0</v>
      </c>
      <c r="N219" s="26">
        <f t="shared" si="244"/>
        <v>0</v>
      </c>
      <c r="O219" s="26">
        <f t="shared" si="245"/>
        <v>0</v>
      </c>
      <c r="P219" s="26">
        <f t="shared" si="236"/>
        <v>0</v>
      </c>
      <c r="Q219" s="26">
        <f t="shared" si="246"/>
        <v>0</v>
      </c>
      <c r="R219" s="26">
        <f t="shared" si="247"/>
        <v>0</v>
      </c>
      <c r="S219" s="26">
        <f t="shared" si="248"/>
        <v>0</v>
      </c>
      <c r="T219" s="26">
        <f t="shared" si="249"/>
        <v>0</v>
      </c>
      <c r="U219" s="26">
        <f t="shared" si="237"/>
        <v>0</v>
      </c>
    </row>
    <row r="220" spans="1:21" x14ac:dyDescent="0.2">
      <c r="A220" s="28" t="s">
        <v>271</v>
      </c>
      <c r="B220" s="26"/>
      <c r="C220" s="26"/>
      <c r="D220" s="26"/>
      <c r="E220" s="26">
        <f t="shared" si="231"/>
        <v>0</v>
      </c>
      <c r="F220" s="26">
        <f t="shared" si="238"/>
        <v>0</v>
      </c>
      <c r="G220" s="26">
        <f t="shared" si="239"/>
        <v>0</v>
      </c>
      <c r="H220" s="26">
        <f t="shared" si="234"/>
        <v>0</v>
      </c>
      <c r="I220" s="26">
        <f t="shared" si="240"/>
        <v>0</v>
      </c>
      <c r="J220" s="26">
        <f t="shared" si="241"/>
        <v>0</v>
      </c>
      <c r="K220" s="26">
        <f t="shared" si="235"/>
        <v>0</v>
      </c>
      <c r="L220" s="26">
        <f t="shared" si="242"/>
        <v>0</v>
      </c>
      <c r="M220" s="26">
        <f t="shared" si="243"/>
        <v>0</v>
      </c>
      <c r="N220" s="26">
        <f t="shared" si="244"/>
        <v>0</v>
      </c>
      <c r="O220" s="26">
        <f t="shared" si="245"/>
        <v>0</v>
      </c>
      <c r="P220" s="26">
        <f t="shared" si="236"/>
        <v>0</v>
      </c>
      <c r="Q220" s="26">
        <f t="shared" si="246"/>
        <v>0</v>
      </c>
      <c r="R220" s="26">
        <f t="shared" si="247"/>
        <v>0</v>
      </c>
      <c r="S220" s="26">
        <f t="shared" si="248"/>
        <v>0</v>
      </c>
      <c r="T220" s="26">
        <f t="shared" si="249"/>
        <v>0</v>
      </c>
      <c r="U220" s="26">
        <f t="shared" si="237"/>
        <v>0</v>
      </c>
    </row>
    <row r="221" spans="1:21" x14ac:dyDescent="0.2">
      <c r="A221" s="28" t="s">
        <v>272</v>
      </c>
      <c r="B221" s="26"/>
      <c r="C221" s="26"/>
      <c r="D221" s="26"/>
      <c r="E221" s="26">
        <f t="shared" si="231"/>
        <v>0</v>
      </c>
      <c r="F221" s="26">
        <f t="shared" si="238"/>
        <v>0</v>
      </c>
      <c r="G221" s="26">
        <f t="shared" si="239"/>
        <v>0</v>
      </c>
      <c r="H221" s="26">
        <f t="shared" si="234"/>
        <v>0</v>
      </c>
      <c r="I221" s="26">
        <f t="shared" si="240"/>
        <v>0</v>
      </c>
      <c r="J221" s="26">
        <f t="shared" si="241"/>
        <v>0</v>
      </c>
      <c r="K221" s="26">
        <f t="shared" si="235"/>
        <v>0</v>
      </c>
      <c r="L221" s="26">
        <f t="shared" si="242"/>
        <v>0</v>
      </c>
      <c r="M221" s="26">
        <f t="shared" si="243"/>
        <v>0</v>
      </c>
      <c r="N221" s="26">
        <f t="shared" si="244"/>
        <v>0</v>
      </c>
      <c r="O221" s="26">
        <f t="shared" si="245"/>
        <v>0</v>
      </c>
      <c r="P221" s="26">
        <f t="shared" si="236"/>
        <v>0</v>
      </c>
      <c r="Q221" s="26">
        <f t="shared" si="246"/>
        <v>0</v>
      </c>
      <c r="R221" s="26">
        <f t="shared" si="247"/>
        <v>0</v>
      </c>
      <c r="S221" s="26">
        <f t="shared" si="248"/>
        <v>0</v>
      </c>
      <c r="T221" s="26">
        <f t="shared" si="249"/>
        <v>0</v>
      </c>
      <c r="U221" s="26">
        <f t="shared" si="237"/>
        <v>0</v>
      </c>
    </row>
    <row r="222" spans="1:21" x14ac:dyDescent="0.2">
      <c r="A222" s="28" t="s">
        <v>273</v>
      </c>
      <c r="B222" s="26"/>
      <c r="C222" s="26"/>
      <c r="D222" s="26"/>
      <c r="E222" s="26">
        <f t="shared" si="231"/>
        <v>0</v>
      </c>
      <c r="F222" s="26">
        <f t="shared" si="238"/>
        <v>0</v>
      </c>
      <c r="G222" s="26">
        <f t="shared" si="239"/>
        <v>0</v>
      </c>
      <c r="H222" s="26">
        <f t="shared" si="234"/>
        <v>0</v>
      </c>
      <c r="I222" s="26">
        <f t="shared" si="240"/>
        <v>0</v>
      </c>
      <c r="J222" s="26">
        <f t="shared" si="241"/>
        <v>0</v>
      </c>
      <c r="K222" s="26">
        <f t="shared" si="235"/>
        <v>0</v>
      </c>
      <c r="L222" s="26">
        <f t="shared" si="242"/>
        <v>0</v>
      </c>
      <c r="M222" s="26">
        <f t="shared" si="243"/>
        <v>0</v>
      </c>
      <c r="N222" s="26">
        <f t="shared" si="244"/>
        <v>0</v>
      </c>
      <c r="O222" s="26">
        <f t="shared" si="245"/>
        <v>0</v>
      </c>
      <c r="P222" s="26">
        <f t="shared" si="236"/>
        <v>0</v>
      </c>
      <c r="Q222" s="26">
        <f t="shared" si="246"/>
        <v>0</v>
      </c>
      <c r="R222" s="26">
        <f t="shared" si="247"/>
        <v>0</v>
      </c>
      <c r="S222" s="26">
        <f t="shared" si="248"/>
        <v>0</v>
      </c>
      <c r="T222" s="26">
        <f t="shared" si="249"/>
        <v>0</v>
      </c>
      <c r="U222" s="26">
        <f t="shared" si="237"/>
        <v>0</v>
      </c>
    </row>
    <row r="223" spans="1:21" x14ac:dyDescent="0.2">
      <c r="A223" s="28" t="s">
        <v>274</v>
      </c>
      <c r="B223" s="26"/>
      <c r="C223" s="26"/>
      <c r="D223" s="26"/>
      <c r="E223" s="26">
        <f t="shared" si="231"/>
        <v>0</v>
      </c>
      <c r="F223" s="26">
        <f t="shared" si="238"/>
        <v>0</v>
      </c>
      <c r="G223" s="26">
        <f t="shared" si="239"/>
        <v>0</v>
      </c>
      <c r="H223" s="26">
        <f t="shared" si="234"/>
        <v>0</v>
      </c>
      <c r="I223" s="26">
        <f t="shared" si="240"/>
        <v>0</v>
      </c>
      <c r="J223" s="26">
        <f t="shared" si="241"/>
        <v>0</v>
      </c>
      <c r="K223" s="26">
        <f t="shared" si="235"/>
        <v>0</v>
      </c>
      <c r="L223" s="26">
        <f t="shared" si="242"/>
        <v>0</v>
      </c>
      <c r="M223" s="26">
        <f t="shared" si="243"/>
        <v>0</v>
      </c>
      <c r="N223" s="26">
        <f t="shared" si="244"/>
        <v>0</v>
      </c>
      <c r="O223" s="26">
        <f t="shared" si="245"/>
        <v>0</v>
      </c>
      <c r="P223" s="26">
        <f t="shared" si="236"/>
        <v>0</v>
      </c>
      <c r="Q223" s="26">
        <f t="shared" si="246"/>
        <v>0</v>
      </c>
      <c r="R223" s="26">
        <f t="shared" si="247"/>
        <v>0</v>
      </c>
      <c r="S223" s="26">
        <f t="shared" si="248"/>
        <v>0</v>
      </c>
      <c r="T223" s="26">
        <f t="shared" si="249"/>
        <v>0</v>
      </c>
      <c r="U223" s="26">
        <f t="shared" si="237"/>
        <v>0</v>
      </c>
    </row>
    <row r="224" spans="1:21" x14ac:dyDescent="0.2">
      <c r="A224" s="28" t="s">
        <v>275</v>
      </c>
      <c r="B224" s="26"/>
      <c r="C224" s="26"/>
      <c r="D224" s="26"/>
      <c r="E224" s="26">
        <f t="shared" si="231"/>
        <v>0</v>
      </c>
      <c r="F224" s="26">
        <f t="shared" si="238"/>
        <v>0</v>
      </c>
      <c r="G224" s="26">
        <f t="shared" si="239"/>
        <v>0</v>
      </c>
      <c r="H224" s="26">
        <f t="shared" si="234"/>
        <v>0</v>
      </c>
      <c r="I224" s="26">
        <f t="shared" si="240"/>
        <v>0</v>
      </c>
      <c r="J224" s="26">
        <f t="shared" si="241"/>
        <v>0</v>
      </c>
      <c r="K224" s="26">
        <f t="shared" si="235"/>
        <v>0</v>
      </c>
      <c r="L224" s="26">
        <f t="shared" si="242"/>
        <v>0</v>
      </c>
      <c r="M224" s="26">
        <f t="shared" si="243"/>
        <v>0</v>
      </c>
      <c r="N224" s="26">
        <f t="shared" si="244"/>
        <v>0</v>
      </c>
      <c r="O224" s="26">
        <f t="shared" si="245"/>
        <v>0</v>
      </c>
      <c r="P224" s="26">
        <f t="shared" si="236"/>
        <v>0</v>
      </c>
      <c r="Q224" s="26">
        <f t="shared" si="246"/>
        <v>0</v>
      </c>
      <c r="R224" s="26">
        <f t="shared" si="247"/>
        <v>0</v>
      </c>
      <c r="S224" s="26">
        <f t="shared" si="248"/>
        <v>0</v>
      </c>
      <c r="T224" s="26">
        <f t="shared" si="249"/>
        <v>0</v>
      </c>
      <c r="U224" s="26">
        <f t="shared" si="237"/>
        <v>0</v>
      </c>
    </row>
    <row r="225" spans="1:21" x14ac:dyDescent="0.2">
      <c r="A225" s="28" t="s">
        <v>276</v>
      </c>
      <c r="B225" s="26"/>
      <c r="C225" s="26"/>
      <c r="D225" s="26"/>
      <c r="E225" s="26">
        <f t="shared" si="231"/>
        <v>0</v>
      </c>
      <c r="F225" s="26">
        <f t="shared" si="238"/>
        <v>0</v>
      </c>
      <c r="G225" s="26">
        <f t="shared" si="239"/>
        <v>0</v>
      </c>
      <c r="H225" s="26">
        <f t="shared" si="234"/>
        <v>0</v>
      </c>
      <c r="I225" s="26">
        <f t="shared" si="240"/>
        <v>0</v>
      </c>
      <c r="J225" s="26">
        <f t="shared" si="241"/>
        <v>0</v>
      </c>
      <c r="K225" s="26">
        <f t="shared" si="235"/>
        <v>0</v>
      </c>
      <c r="L225" s="26">
        <f t="shared" si="242"/>
        <v>0</v>
      </c>
      <c r="M225" s="26">
        <f t="shared" si="243"/>
        <v>0</v>
      </c>
      <c r="N225" s="26">
        <f t="shared" si="244"/>
        <v>0</v>
      </c>
      <c r="O225" s="26">
        <f t="shared" si="245"/>
        <v>0</v>
      </c>
      <c r="P225" s="26">
        <f t="shared" si="236"/>
        <v>0</v>
      </c>
      <c r="Q225" s="26">
        <f t="shared" si="246"/>
        <v>0</v>
      </c>
      <c r="R225" s="26">
        <f t="shared" si="247"/>
        <v>0</v>
      </c>
      <c r="S225" s="26">
        <f t="shared" si="248"/>
        <v>0</v>
      </c>
      <c r="T225" s="26">
        <f t="shared" si="249"/>
        <v>0</v>
      </c>
      <c r="U225" s="26">
        <f t="shared" si="237"/>
        <v>0</v>
      </c>
    </row>
    <row r="226" spans="1:21" x14ac:dyDescent="0.2">
      <c r="A226" s="28" t="s">
        <v>277</v>
      </c>
      <c r="B226" s="26"/>
      <c r="C226" s="26"/>
      <c r="D226" s="26"/>
      <c r="E226" s="26">
        <f t="shared" si="231"/>
        <v>0</v>
      </c>
      <c r="F226" s="26">
        <f t="shared" si="238"/>
        <v>0</v>
      </c>
      <c r="G226" s="26">
        <f t="shared" si="239"/>
        <v>0</v>
      </c>
      <c r="H226" s="26">
        <f t="shared" si="234"/>
        <v>0</v>
      </c>
      <c r="I226" s="26">
        <f t="shared" si="240"/>
        <v>0</v>
      </c>
      <c r="J226" s="26">
        <f t="shared" si="241"/>
        <v>0</v>
      </c>
      <c r="K226" s="26">
        <f t="shared" si="235"/>
        <v>0</v>
      </c>
      <c r="L226" s="26">
        <f t="shared" si="242"/>
        <v>0</v>
      </c>
      <c r="M226" s="26">
        <f t="shared" si="243"/>
        <v>0</v>
      </c>
      <c r="N226" s="26">
        <f t="shared" si="244"/>
        <v>0</v>
      </c>
      <c r="O226" s="26">
        <f t="shared" si="245"/>
        <v>0</v>
      </c>
      <c r="P226" s="26">
        <f t="shared" si="236"/>
        <v>0</v>
      </c>
      <c r="Q226" s="26">
        <f t="shared" si="246"/>
        <v>0</v>
      </c>
      <c r="R226" s="26">
        <f t="shared" si="247"/>
        <v>0</v>
      </c>
      <c r="S226" s="26">
        <f t="shared" si="248"/>
        <v>0</v>
      </c>
      <c r="T226" s="26">
        <f t="shared" si="249"/>
        <v>0</v>
      </c>
      <c r="U226" s="26">
        <f t="shared" si="237"/>
        <v>0</v>
      </c>
    </row>
    <row r="227" spans="1:21" x14ac:dyDescent="0.2">
      <c r="A227" s="28" t="s">
        <v>278</v>
      </c>
      <c r="B227" s="26"/>
      <c r="C227" s="26"/>
      <c r="D227" s="26"/>
      <c r="E227" s="26">
        <f t="shared" si="231"/>
        <v>0</v>
      </c>
      <c r="F227" s="26">
        <f t="shared" si="238"/>
        <v>0</v>
      </c>
      <c r="G227" s="26">
        <f t="shared" si="239"/>
        <v>0</v>
      </c>
      <c r="H227" s="26">
        <f t="shared" si="234"/>
        <v>0</v>
      </c>
      <c r="I227" s="26">
        <f t="shared" si="240"/>
        <v>0</v>
      </c>
      <c r="J227" s="26">
        <f t="shared" si="241"/>
        <v>0</v>
      </c>
      <c r="K227" s="26">
        <f t="shared" si="235"/>
        <v>0</v>
      </c>
      <c r="L227" s="26">
        <f t="shared" si="242"/>
        <v>0</v>
      </c>
      <c r="M227" s="26">
        <f t="shared" si="243"/>
        <v>0</v>
      </c>
      <c r="N227" s="26">
        <f t="shared" si="244"/>
        <v>0</v>
      </c>
      <c r="O227" s="26">
        <f t="shared" si="245"/>
        <v>0</v>
      </c>
      <c r="P227" s="26">
        <f t="shared" si="236"/>
        <v>0</v>
      </c>
      <c r="Q227" s="26">
        <f t="shared" si="246"/>
        <v>0</v>
      </c>
      <c r="R227" s="26">
        <f t="shared" si="247"/>
        <v>0</v>
      </c>
      <c r="S227" s="26">
        <f t="shared" si="248"/>
        <v>0</v>
      </c>
      <c r="T227" s="26">
        <f t="shared" si="249"/>
        <v>0</v>
      </c>
      <c r="U227" s="26">
        <f t="shared" si="237"/>
        <v>0</v>
      </c>
    </row>
    <row r="228" spans="1:21" x14ac:dyDescent="0.2">
      <c r="A228" s="28" t="s">
        <v>186</v>
      </c>
      <c r="B228" s="26"/>
      <c r="C228" s="26"/>
      <c r="D228" s="26"/>
      <c r="E228" s="26">
        <f t="shared" si="231"/>
        <v>0</v>
      </c>
      <c r="F228" s="26">
        <f t="shared" si="238"/>
        <v>0</v>
      </c>
      <c r="G228" s="26">
        <f t="shared" si="239"/>
        <v>0</v>
      </c>
      <c r="H228" s="26">
        <f t="shared" si="234"/>
        <v>0</v>
      </c>
      <c r="I228" s="26">
        <f t="shared" si="240"/>
        <v>0</v>
      </c>
      <c r="J228" s="26">
        <f t="shared" si="241"/>
        <v>0</v>
      </c>
      <c r="K228" s="26">
        <f t="shared" si="235"/>
        <v>0</v>
      </c>
      <c r="L228" s="26">
        <f t="shared" si="242"/>
        <v>0</v>
      </c>
      <c r="M228" s="26">
        <f t="shared" si="243"/>
        <v>0</v>
      </c>
      <c r="N228" s="26">
        <f t="shared" si="244"/>
        <v>0</v>
      </c>
      <c r="O228" s="26">
        <f t="shared" si="245"/>
        <v>0</v>
      </c>
      <c r="P228" s="26">
        <f t="shared" si="236"/>
        <v>0</v>
      </c>
      <c r="Q228" s="26">
        <f t="shared" si="246"/>
        <v>0</v>
      </c>
      <c r="R228" s="26">
        <f t="shared" si="247"/>
        <v>0</v>
      </c>
      <c r="S228" s="26">
        <f t="shared" si="248"/>
        <v>0</v>
      </c>
      <c r="T228" s="26">
        <f t="shared" si="249"/>
        <v>0</v>
      </c>
      <c r="U228" s="26">
        <f t="shared" si="237"/>
        <v>0</v>
      </c>
    </row>
    <row r="229" spans="1:21" x14ac:dyDescent="0.2">
      <c r="A229" s="28" t="s">
        <v>279</v>
      </c>
      <c r="B229" s="26"/>
      <c r="C229" s="26"/>
      <c r="D229" s="26"/>
      <c r="E229" s="26">
        <f t="shared" si="231"/>
        <v>0</v>
      </c>
      <c r="F229" s="26">
        <f t="shared" si="238"/>
        <v>0</v>
      </c>
      <c r="G229" s="26">
        <f t="shared" si="239"/>
        <v>0</v>
      </c>
      <c r="H229" s="26">
        <f t="shared" si="234"/>
        <v>0</v>
      </c>
      <c r="I229" s="26">
        <f t="shared" si="240"/>
        <v>0</v>
      </c>
      <c r="J229" s="26">
        <f t="shared" si="241"/>
        <v>0</v>
      </c>
      <c r="K229" s="26">
        <f t="shared" si="235"/>
        <v>0</v>
      </c>
      <c r="L229" s="26">
        <f t="shared" si="242"/>
        <v>0</v>
      </c>
      <c r="M229" s="26">
        <f t="shared" si="243"/>
        <v>0</v>
      </c>
      <c r="N229" s="26">
        <f t="shared" si="244"/>
        <v>0</v>
      </c>
      <c r="O229" s="26">
        <f t="shared" si="245"/>
        <v>0</v>
      </c>
      <c r="P229" s="26">
        <f t="shared" si="236"/>
        <v>0</v>
      </c>
      <c r="Q229" s="26">
        <f t="shared" si="246"/>
        <v>0</v>
      </c>
      <c r="R229" s="26">
        <f t="shared" si="247"/>
        <v>0</v>
      </c>
      <c r="S229" s="26">
        <f t="shared" si="248"/>
        <v>0</v>
      </c>
      <c r="T229" s="26">
        <f t="shared" si="249"/>
        <v>0</v>
      </c>
      <c r="U229" s="26">
        <f t="shared" si="237"/>
        <v>0</v>
      </c>
    </row>
    <row r="230" spans="1:21" x14ac:dyDescent="0.2">
      <c r="A230" s="28" t="s">
        <v>187</v>
      </c>
      <c r="B230" s="26"/>
      <c r="C230" s="26"/>
      <c r="D230" s="26"/>
      <c r="E230" s="26">
        <f t="shared" si="231"/>
        <v>0</v>
      </c>
      <c r="F230" s="26">
        <f t="shared" si="238"/>
        <v>0</v>
      </c>
      <c r="G230" s="26">
        <f t="shared" si="239"/>
        <v>0</v>
      </c>
      <c r="H230" s="26">
        <f t="shared" si="234"/>
        <v>0</v>
      </c>
      <c r="I230" s="26">
        <f t="shared" si="240"/>
        <v>0</v>
      </c>
      <c r="J230" s="26">
        <f t="shared" si="241"/>
        <v>0</v>
      </c>
      <c r="K230" s="26">
        <f t="shared" si="235"/>
        <v>0</v>
      </c>
      <c r="L230" s="26">
        <f t="shared" si="242"/>
        <v>0</v>
      </c>
      <c r="M230" s="26">
        <f t="shared" si="243"/>
        <v>0</v>
      </c>
      <c r="N230" s="26">
        <f t="shared" si="244"/>
        <v>0</v>
      </c>
      <c r="O230" s="26">
        <f t="shared" si="245"/>
        <v>0</v>
      </c>
      <c r="P230" s="26">
        <f t="shared" si="236"/>
        <v>0</v>
      </c>
      <c r="Q230" s="26">
        <f t="shared" si="246"/>
        <v>0</v>
      </c>
      <c r="R230" s="26">
        <f t="shared" si="247"/>
        <v>0</v>
      </c>
      <c r="S230" s="26">
        <f t="shared" si="248"/>
        <v>0</v>
      </c>
      <c r="T230" s="26">
        <f t="shared" si="249"/>
        <v>0</v>
      </c>
      <c r="U230" s="26">
        <f t="shared" si="237"/>
        <v>0</v>
      </c>
    </row>
    <row r="231" spans="1:21" x14ac:dyDescent="0.2">
      <c r="A231" s="28" t="s">
        <v>280</v>
      </c>
      <c r="B231" s="26"/>
      <c r="C231" s="26"/>
      <c r="D231" s="26"/>
      <c r="E231" s="26">
        <f t="shared" si="231"/>
        <v>0</v>
      </c>
      <c r="F231" s="26">
        <f t="shared" si="238"/>
        <v>0</v>
      </c>
      <c r="G231" s="26">
        <f t="shared" si="239"/>
        <v>0</v>
      </c>
      <c r="H231" s="26">
        <f t="shared" si="234"/>
        <v>0</v>
      </c>
      <c r="I231" s="26">
        <f t="shared" si="240"/>
        <v>0</v>
      </c>
      <c r="J231" s="26">
        <f t="shared" si="241"/>
        <v>0</v>
      </c>
      <c r="K231" s="26">
        <f t="shared" si="235"/>
        <v>0</v>
      </c>
      <c r="L231" s="26">
        <f t="shared" si="242"/>
        <v>0</v>
      </c>
      <c r="M231" s="26">
        <f t="shared" si="243"/>
        <v>0</v>
      </c>
      <c r="N231" s="26">
        <f t="shared" si="244"/>
        <v>0</v>
      </c>
      <c r="O231" s="26">
        <f t="shared" si="245"/>
        <v>0</v>
      </c>
      <c r="P231" s="26">
        <f t="shared" si="236"/>
        <v>0</v>
      </c>
      <c r="Q231" s="26">
        <f t="shared" si="246"/>
        <v>0</v>
      </c>
      <c r="R231" s="26">
        <f t="shared" si="247"/>
        <v>0</v>
      </c>
      <c r="S231" s="26">
        <f t="shared" si="248"/>
        <v>0</v>
      </c>
      <c r="T231" s="26">
        <f t="shared" si="249"/>
        <v>0</v>
      </c>
      <c r="U231" s="26">
        <f t="shared" si="237"/>
        <v>0</v>
      </c>
    </row>
    <row r="232" spans="1:21" x14ac:dyDescent="0.2">
      <c r="A232" s="28" t="s">
        <v>281</v>
      </c>
      <c r="B232" s="26"/>
      <c r="C232" s="26"/>
      <c r="D232" s="26"/>
      <c r="E232" s="26">
        <f t="shared" si="231"/>
        <v>0</v>
      </c>
      <c r="F232" s="26">
        <f t="shared" si="238"/>
        <v>0</v>
      </c>
      <c r="G232" s="26">
        <f t="shared" si="239"/>
        <v>0</v>
      </c>
      <c r="H232" s="26">
        <f t="shared" si="234"/>
        <v>0</v>
      </c>
      <c r="I232" s="26">
        <f t="shared" si="240"/>
        <v>0</v>
      </c>
      <c r="J232" s="26">
        <f t="shared" si="241"/>
        <v>0</v>
      </c>
      <c r="K232" s="26">
        <f t="shared" si="235"/>
        <v>0</v>
      </c>
      <c r="L232" s="26">
        <f t="shared" si="242"/>
        <v>0</v>
      </c>
      <c r="M232" s="26">
        <f t="shared" si="243"/>
        <v>0</v>
      </c>
      <c r="N232" s="26">
        <f t="shared" si="244"/>
        <v>0</v>
      </c>
      <c r="O232" s="26">
        <f t="shared" si="245"/>
        <v>0</v>
      </c>
      <c r="P232" s="26">
        <f t="shared" si="236"/>
        <v>0</v>
      </c>
      <c r="Q232" s="26">
        <f t="shared" si="246"/>
        <v>0</v>
      </c>
      <c r="R232" s="26">
        <f t="shared" si="247"/>
        <v>0</v>
      </c>
      <c r="S232" s="26">
        <f t="shared" si="248"/>
        <v>0</v>
      </c>
      <c r="T232" s="26">
        <f t="shared" si="249"/>
        <v>0</v>
      </c>
      <c r="U232" s="26">
        <f t="shared" si="237"/>
        <v>0</v>
      </c>
    </row>
    <row r="233" spans="1:21" x14ac:dyDescent="0.2">
      <c r="A233" s="28" t="s">
        <v>282</v>
      </c>
      <c r="B233" s="26"/>
      <c r="C233" s="26"/>
      <c r="D233" s="26"/>
      <c r="E233" s="26">
        <f t="shared" si="231"/>
        <v>0</v>
      </c>
      <c r="F233" s="26">
        <f t="shared" si="238"/>
        <v>0</v>
      </c>
      <c r="G233" s="26">
        <f t="shared" si="239"/>
        <v>0</v>
      </c>
      <c r="H233" s="26">
        <f t="shared" si="234"/>
        <v>0</v>
      </c>
      <c r="I233" s="26">
        <f t="shared" si="240"/>
        <v>0</v>
      </c>
      <c r="J233" s="26">
        <f t="shared" si="241"/>
        <v>0</v>
      </c>
      <c r="K233" s="26">
        <f t="shared" si="235"/>
        <v>0</v>
      </c>
      <c r="L233" s="26">
        <f t="shared" si="242"/>
        <v>0</v>
      </c>
      <c r="M233" s="26">
        <f t="shared" si="243"/>
        <v>0</v>
      </c>
      <c r="N233" s="26">
        <f t="shared" si="244"/>
        <v>0</v>
      </c>
      <c r="O233" s="26">
        <f t="shared" si="245"/>
        <v>0</v>
      </c>
      <c r="P233" s="26">
        <f t="shared" si="236"/>
        <v>0</v>
      </c>
      <c r="Q233" s="26">
        <f t="shared" si="246"/>
        <v>0</v>
      </c>
      <c r="R233" s="26">
        <f t="shared" si="247"/>
        <v>0</v>
      </c>
      <c r="S233" s="26">
        <f t="shared" si="248"/>
        <v>0</v>
      </c>
      <c r="T233" s="26">
        <f t="shared" si="249"/>
        <v>0</v>
      </c>
      <c r="U233" s="26">
        <f t="shared" si="237"/>
        <v>0</v>
      </c>
    </row>
    <row r="234" spans="1:21" x14ac:dyDescent="0.2">
      <c r="A234" s="28" t="s">
        <v>283</v>
      </c>
      <c r="B234" s="26"/>
      <c r="C234" s="26"/>
      <c r="D234" s="26"/>
      <c r="E234" s="26">
        <f t="shared" si="231"/>
        <v>0</v>
      </c>
      <c r="F234" s="26">
        <f t="shared" si="238"/>
        <v>0</v>
      </c>
      <c r="G234" s="26">
        <f t="shared" si="239"/>
        <v>0</v>
      </c>
      <c r="H234" s="26">
        <f t="shared" si="234"/>
        <v>0</v>
      </c>
      <c r="I234" s="26">
        <f t="shared" si="240"/>
        <v>0</v>
      </c>
      <c r="J234" s="26">
        <f t="shared" si="241"/>
        <v>0</v>
      </c>
      <c r="K234" s="26">
        <f t="shared" si="235"/>
        <v>0</v>
      </c>
      <c r="L234" s="26">
        <f t="shared" si="242"/>
        <v>0</v>
      </c>
      <c r="M234" s="26">
        <f t="shared" si="243"/>
        <v>0</v>
      </c>
      <c r="N234" s="26">
        <f t="shared" si="244"/>
        <v>0</v>
      </c>
      <c r="O234" s="26">
        <f t="shared" si="245"/>
        <v>0</v>
      </c>
      <c r="P234" s="26">
        <f t="shared" si="236"/>
        <v>0</v>
      </c>
      <c r="Q234" s="26">
        <f t="shared" si="246"/>
        <v>0</v>
      </c>
      <c r="R234" s="26">
        <f t="shared" si="247"/>
        <v>0</v>
      </c>
      <c r="S234" s="26">
        <f t="shared" si="248"/>
        <v>0</v>
      </c>
      <c r="T234" s="26">
        <f t="shared" si="249"/>
        <v>0</v>
      </c>
      <c r="U234" s="26">
        <f t="shared" si="237"/>
        <v>0</v>
      </c>
    </row>
    <row r="235" spans="1:21" x14ac:dyDescent="0.2">
      <c r="A235" s="23" t="s">
        <v>284</v>
      </c>
      <c r="B235" s="24">
        <f t="shared" ref="B235:K235" si="250">SUM(B236:B252)</f>
        <v>37.9</v>
      </c>
      <c r="C235" s="24">
        <f t="shared" si="250"/>
        <v>16.8</v>
      </c>
      <c r="D235" s="24">
        <f t="shared" si="250"/>
        <v>0</v>
      </c>
      <c r="E235" s="24">
        <f t="shared" si="250"/>
        <v>54.7</v>
      </c>
      <c r="F235" s="24"/>
      <c r="G235" s="24">
        <f>SUM(G236:G252)-G236</f>
        <v>316.60000000000002</v>
      </c>
      <c r="H235" s="24">
        <f t="shared" si="250"/>
        <v>269.10000000000002</v>
      </c>
      <c r="I235" s="24">
        <f t="shared" si="250"/>
        <v>47.5</v>
      </c>
      <c r="J235" s="24">
        <f t="shared" si="250"/>
        <v>0</v>
      </c>
      <c r="K235" s="24">
        <f t="shared" si="250"/>
        <v>316.60000000000002</v>
      </c>
      <c r="L235" s="24">
        <f>SUM(L236:L252)-L236</f>
        <v>344.5</v>
      </c>
      <c r="M235" s="24">
        <f t="shared" ref="M235:U235" si="251">SUM(M236:M252)</f>
        <v>292.8</v>
      </c>
      <c r="N235" s="24">
        <f t="shared" si="251"/>
        <v>51.7</v>
      </c>
      <c r="O235" s="24">
        <f t="shared" si="251"/>
        <v>0</v>
      </c>
      <c r="P235" s="24">
        <f t="shared" si="251"/>
        <v>344.5</v>
      </c>
      <c r="Q235" s="24">
        <f>SUM(Q236:Q252)-Q236</f>
        <v>374.8</v>
      </c>
      <c r="R235" s="24">
        <f t="shared" si="251"/>
        <v>318.60000000000002</v>
      </c>
      <c r="S235" s="24">
        <f t="shared" si="251"/>
        <v>56.2</v>
      </c>
      <c r="T235" s="24">
        <f t="shared" si="251"/>
        <v>0</v>
      </c>
      <c r="U235" s="24">
        <f t="shared" si="251"/>
        <v>374.8</v>
      </c>
    </row>
    <row r="236" spans="1:21" x14ac:dyDescent="0.2">
      <c r="A236" s="25" t="s">
        <v>285</v>
      </c>
      <c r="B236" s="26"/>
      <c r="C236" s="26"/>
      <c r="D236" s="26"/>
      <c r="E236" s="26">
        <f t="shared" si="231"/>
        <v>0</v>
      </c>
      <c r="F236" s="26"/>
      <c r="G236" s="27">
        <f>'прогноз 2026-2028'!AR22</f>
        <v>316.60000000000002</v>
      </c>
      <c r="H236" s="27"/>
      <c r="I236" s="27"/>
      <c r="J236" s="27"/>
      <c r="K236" s="27"/>
      <c r="L236" s="27">
        <f>'прогноз 2026-2028'!AW22</f>
        <v>344.5</v>
      </c>
      <c r="M236" s="27"/>
      <c r="N236" s="27"/>
      <c r="O236" s="27"/>
      <c r="P236" s="27"/>
      <c r="Q236" s="27">
        <f>'прогноз 2026-2028'!BB22</f>
        <v>374.8</v>
      </c>
      <c r="R236" s="27"/>
      <c r="S236" s="27"/>
      <c r="T236" s="27"/>
      <c r="U236" s="27"/>
    </row>
    <row r="237" spans="1:21" x14ac:dyDescent="0.2">
      <c r="A237" s="29" t="s">
        <v>286</v>
      </c>
      <c r="B237" s="26">
        <v>37.9</v>
      </c>
      <c r="C237" s="26">
        <v>16.8</v>
      </c>
      <c r="D237" s="26"/>
      <c r="E237" s="26">
        <f t="shared" si="231"/>
        <v>54.7</v>
      </c>
      <c r="F237" s="26">
        <f>ROUND(E237/$E$235*100,1)</f>
        <v>100</v>
      </c>
      <c r="G237" s="26">
        <f>ROUND(F237*$G$236/100,1)</f>
        <v>316.60000000000002</v>
      </c>
      <c r="H237" s="26">
        <f t="shared" ref="H237:H252" si="252">ROUND(G237*85/100,1)</f>
        <v>269.10000000000002</v>
      </c>
      <c r="I237" s="26">
        <f>ROUND(G237*15/100,1)</f>
        <v>47.5</v>
      </c>
      <c r="J237" s="26"/>
      <c r="K237" s="26">
        <f t="shared" ref="K237:K252" si="253">H237+I237+J237</f>
        <v>316.60000000000002</v>
      </c>
      <c r="L237" s="26">
        <f>ROUND($L$236*F237/100,1)</f>
        <v>344.5</v>
      </c>
      <c r="M237" s="26">
        <f>ROUND(L237*85/100,1)</f>
        <v>292.8</v>
      </c>
      <c r="N237" s="26">
        <f>ROUND(L237*15/100,1)</f>
        <v>51.7</v>
      </c>
      <c r="O237" s="26"/>
      <c r="P237" s="26">
        <f t="shared" ref="P237:P252" si="254">M237+N237+O237</f>
        <v>344.5</v>
      </c>
      <c r="Q237" s="26">
        <f>ROUND($Q$236*F237/100,1)</f>
        <v>374.8</v>
      </c>
      <c r="R237" s="26">
        <f t="shared" ref="R237:R252" si="255">ROUND(Q237*85/100,1)</f>
        <v>318.60000000000002</v>
      </c>
      <c r="S237" s="26">
        <f>ROUND(Q237*15/100,1)</f>
        <v>56.2</v>
      </c>
      <c r="T237" s="26"/>
      <c r="U237" s="26">
        <f t="shared" ref="U237:U252" si="256">R237+S237+T237</f>
        <v>374.8</v>
      </c>
    </row>
    <row r="238" spans="1:21" x14ac:dyDescent="0.2">
      <c r="A238" s="28" t="s">
        <v>287</v>
      </c>
      <c r="B238" s="26"/>
      <c r="C238" s="26"/>
      <c r="D238" s="26"/>
      <c r="E238" s="26">
        <f t="shared" si="231"/>
        <v>0</v>
      </c>
      <c r="F238" s="26">
        <f t="shared" ref="F238:F252" si="257">ROUND(E238/$E$235*100,1)</f>
        <v>0</v>
      </c>
      <c r="G238" s="26">
        <f t="shared" ref="G238:G252" si="258">ROUND(F238*$G$236/100,1)</f>
        <v>0</v>
      </c>
      <c r="H238" s="26">
        <f t="shared" si="252"/>
        <v>0</v>
      </c>
      <c r="I238" s="26">
        <f t="shared" ref="I238:I252" si="259">ROUND(G238*7/100,1)</f>
        <v>0</v>
      </c>
      <c r="J238" s="26">
        <f t="shared" ref="J238:J252" si="260">ROUND(G238*8/100,1)</f>
        <v>0</v>
      </c>
      <c r="K238" s="26">
        <f t="shared" si="253"/>
        <v>0</v>
      </c>
      <c r="L238" s="26">
        <f t="shared" ref="L238:L252" si="261">ROUND($L$236*F238/100,1)</f>
        <v>0</v>
      </c>
      <c r="M238" s="26">
        <f t="shared" ref="M238:M252" si="262">ROUND(L238*85/100,1)</f>
        <v>0</v>
      </c>
      <c r="N238" s="26">
        <f t="shared" ref="N238:N252" si="263">ROUND(L238*7/100,1)</f>
        <v>0</v>
      </c>
      <c r="O238" s="26">
        <f t="shared" ref="O238:O252" si="264">ROUND(L238*8/100,1)</f>
        <v>0</v>
      </c>
      <c r="P238" s="26">
        <f t="shared" si="254"/>
        <v>0</v>
      </c>
      <c r="Q238" s="26">
        <f t="shared" ref="Q238:Q252" si="265">ROUND($Q$236*F238/100,1)</f>
        <v>0</v>
      </c>
      <c r="R238" s="26">
        <f t="shared" si="255"/>
        <v>0</v>
      </c>
      <c r="S238" s="26">
        <f t="shared" ref="S238:S252" si="266">ROUND(Q238*7/100,1)</f>
        <v>0</v>
      </c>
      <c r="T238" s="26">
        <f t="shared" ref="T238:T252" si="267">ROUND(Q238*8/100,1)</f>
        <v>0</v>
      </c>
      <c r="U238" s="26">
        <f t="shared" si="256"/>
        <v>0</v>
      </c>
    </row>
    <row r="239" spans="1:21" x14ac:dyDescent="0.2">
      <c r="A239" s="28" t="s">
        <v>288</v>
      </c>
      <c r="B239" s="26"/>
      <c r="C239" s="26"/>
      <c r="D239" s="26"/>
      <c r="E239" s="26">
        <f t="shared" si="231"/>
        <v>0</v>
      </c>
      <c r="F239" s="26">
        <f t="shared" si="257"/>
        <v>0</v>
      </c>
      <c r="G239" s="26">
        <f t="shared" si="258"/>
        <v>0</v>
      </c>
      <c r="H239" s="26">
        <f t="shared" si="252"/>
        <v>0</v>
      </c>
      <c r="I239" s="26">
        <f t="shared" si="259"/>
        <v>0</v>
      </c>
      <c r="J239" s="26">
        <f t="shared" si="260"/>
        <v>0</v>
      </c>
      <c r="K239" s="26">
        <f t="shared" si="253"/>
        <v>0</v>
      </c>
      <c r="L239" s="26">
        <f t="shared" si="261"/>
        <v>0</v>
      </c>
      <c r="M239" s="26">
        <f t="shared" si="262"/>
        <v>0</v>
      </c>
      <c r="N239" s="26">
        <f t="shared" si="263"/>
        <v>0</v>
      </c>
      <c r="O239" s="26">
        <f t="shared" si="264"/>
        <v>0</v>
      </c>
      <c r="P239" s="26">
        <f t="shared" si="254"/>
        <v>0</v>
      </c>
      <c r="Q239" s="26">
        <f t="shared" si="265"/>
        <v>0</v>
      </c>
      <c r="R239" s="26">
        <f t="shared" si="255"/>
        <v>0</v>
      </c>
      <c r="S239" s="26">
        <f t="shared" si="266"/>
        <v>0</v>
      </c>
      <c r="T239" s="26">
        <f t="shared" si="267"/>
        <v>0</v>
      </c>
      <c r="U239" s="26">
        <f t="shared" si="256"/>
        <v>0</v>
      </c>
    </row>
    <row r="240" spans="1:21" x14ac:dyDescent="0.2">
      <c r="A240" s="28" t="s">
        <v>289</v>
      </c>
      <c r="B240" s="26"/>
      <c r="C240" s="26"/>
      <c r="D240" s="26"/>
      <c r="E240" s="26">
        <f t="shared" si="231"/>
        <v>0</v>
      </c>
      <c r="F240" s="26">
        <f t="shared" si="257"/>
        <v>0</v>
      </c>
      <c r="G240" s="26">
        <f t="shared" si="258"/>
        <v>0</v>
      </c>
      <c r="H240" s="26">
        <f t="shared" si="252"/>
        <v>0</v>
      </c>
      <c r="I240" s="26">
        <f t="shared" si="259"/>
        <v>0</v>
      </c>
      <c r="J240" s="26">
        <f t="shared" si="260"/>
        <v>0</v>
      </c>
      <c r="K240" s="26">
        <f t="shared" si="253"/>
        <v>0</v>
      </c>
      <c r="L240" s="26">
        <f t="shared" si="261"/>
        <v>0</v>
      </c>
      <c r="M240" s="26">
        <f t="shared" si="262"/>
        <v>0</v>
      </c>
      <c r="N240" s="26">
        <f t="shared" si="263"/>
        <v>0</v>
      </c>
      <c r="O240" s="26">
        <f t="shared" si="264"/>
        <v>0</v>
      </c>
      <c r="P240" s="26">
        <f t="shared" si="254"/>
        <v>0</v>
      </c>
      <c r="Q240" s="26">
        <f t="shared" si="265"/>
        <v>0</v>
      </c>
      <c r="R240" s="26">
        <f t="shared" si="255"/>
        <v>0</v>
      </c>
      <c r="S240" s="26">
        <f t="shared" si="266"/>
        <v>0</v>
      </c>
      <c r="T240" s="26">
        <f t="shared" si="267"/>
        <v>0</v>
      </c>
      <c r="U240" s="26">
        <f t="shared" si="256"/>
        <v>0</v>
      </c>
    </row>
    <row r="241" spans="1:21" x14ac:dyDescent="0.2">
      <c r="A241" s="28" t="s">
        <v>290</v>
      </c>
      <c r="B241" s="26"/>
      <c r="C241" s="26"/>
      <c r="D241" s="26"/>
      <c r="E241" s="26">
        <f t="shared" si="231"/>
        <v>0</v>
      </c>
      <c r="F241" s="26">
        <f t="shared" si="257"/>
        <v>0</v>
      </c>
      <c r="G241" s="26">
        <f t="shared" si="258"/>
        <v>0</v>
      </c>
      <c r="H241" s="26">
        <f t="shared" si="252"/>
        <v>0</v>
      </c>
      <c r="I241" s="26">
        <f t="shared" si="259"/>
        <v>0</v>
      </c>
      <c r="J241" s="26">
        <f t="shared" si="260"/>
        <v>0</v>
      </c>
      <c r="K241" s="26">
        <f t="shared" si="253"/>
        <v>0</v>
      </c>
      <c r="L241" s="26">
        <f t="shared" si="261"/>
        <v>0</v>
      </c>
      <c r="M241" s="26">
        <f t="shared" si="262"/>
        <v>0</v>
      </c>
      <c r="N241" s="26">
        <f t="shared" si="263"/>
        <v>0</v>
      </c>
      <c r="O241" s="26">
        <f t="shared" si="264"/>
        <v>0</v>
      </c>
      <c r="P241" s="26">
        <f t="shared" si="254"/>
        <v>0</v>
      </c>
      <c r="Q241" s="26">
        <f t="shared" si="265"/>
        <v>0</v>
      </c>
      <c r="R241" s="26">
        <f t="shared" si="255"/>
        <v>0</v>
      </c>
      <c r="S241" s="26">
        <f t="shared" si="266"/>
        <v>0</v>
      </c>
      <c r="T241" s="26">
        <f t="shared" si="267"/>
        <v>0</v>
      </c>
      <c r="U241" s="26">
        <f t="shared" si="256"/>
        <v>0</v>
      </c>
    </row>
    <row r="242" spans="1:21" x14ac:dyDescent="0.2">
      <c r="A242" s="28" t="s">
        <v>291</v>
      </c>
      <c r="B242" s="26"/>
      <c r="C242" s="26"/>
      <c r="D242" s="26"/>
      <c r="E242" s="26">
        <f t="shared" si="231"/>
        <v>0</v>
      </c>
      <c r="F242" s="26">
        <f t="shared" si="257"/>
        <v>0</v>
      </c>
      <c r="G242" s="26">
        <f t="shared" si="258"/>
        <v>0</v>
      </c>
      <c r="H242" s="26">
        <f t="shared" si="252"/>
        <v>0</v>
      </c>
      <c r="I242" s="26">
        <f t="shared" si="259"/>
        <v>0</v>
      </c>
      <c r="J242" s="26">
        <f t="shared" si="260"/>
        <v>0</v>
      </c>
      <c r="K242" s="26">
        <f t="shared" si="253"/>
        <v>0</v>
      </c>
      <c r="L242" s="26">
        <f t="shared" si="261"/>
        <v>0</v>
      </c>
      <c r="M242" s="26">
        <f t="shared" si="262"/>
        <v>0</v>
      </c>
      <c r="N242" s="26">
        <f t="shared" si="263"/>
        <v>0</v>
      </c>
      <c r="O242" s="26">
        <f t="shared" si="264"/>
        <v>0</v>
      </c>
      <c r="P242" s="26">
        <f t="shared" si="254"/>
        <v>0</v>
      </c>
      <c r="Q242" s="26">
        <f t="shared" si="265"/>
        <v>0</v>
      </c>
      <c r="R242" s="26">
        <f t="shared" si="255"/>
        <v>0</v>
      </c>
      <c r="S242" s="26">
        <f t="shared" si="266"/>
        <v>0</v>
      </c>
      <c r="T242" s="26">
        <f t="shared" si="267"/>
        <v>0</v>
      </c>
      <c r="U242" s="26">
        <f t="shared" si="256"/>
        <v>0</v>
      </c>
    </row>
    <row r="243" spans="1:21" x14ac:dyDescent="0.2">
      <c r="A243" s="28" t="s">
        <v>292</v>
      </c>
      <c r="B243" s="26"/>
      <c r="C243" s="26"/>
      <c r="D243" s="26"/>
      <c r="E243" s="26">
        <f t="shared" si="231"/>
        <v>0</v>
      </c>
      <c r="F243" s="26">
        <f t="shared" si="257"/>
        <v>0</v>
      </c>
      <c r="G243" s="26">
        <f t="shared" si="258"/>
        <v>0</v>
      </c>
      <c r="H243" s="26">
        <f t="shared" si="252"/>
        <v>0</v>
      </c>
      <c r="I243" s="26">
        <f t="shared" si="259"/>
        <v>0</v>
      </c>
      <c r="J243" s="26">
        <f t="shared" si="260"/>
        <v>0</v>
      </c>
      <c r="K243" s="26">
        <f t="shared" si="253"/>
        <v>0</v>
      </c>
      <c r="L243" s="26">
        <f t="shared" si="261"/>
        <v>0</v>
      </c>
      <c r="M243" s="26">
        <f t="shared" si="262"/>
        <v>0</v>
      </c>
      <c r="N243" s="26">
        <f t="shared" si="263"/>
        <v>0</v>
      </c>
      <c r="O243" s="26">
        <f t="shared" si="264"/>
        <v>0</v>
      </c>
      <c r="P243" s="26">
        <f t="shared" si="254"/>
        <v>0</v>
      </c>
      <c r="Q243" s="26">
        <f t="shared" si="265"/>
        <v>0</v>
      </c>
      <c r="R243" s="26">
        <f t="shared" si="255"/>
        <v>0</v>
      </c>
      <c r="S243" s="26">
        <f t="shared" si="266"/>
        <v>0</v>
      </c>
      <c r="T243" s="26">
        <f t="shared" si="267"/>
        <v>0</v>
      </c>
      <c r="U243" s="26">
        <f t="shared" si="256"/>
        <v>0</v>
      </c>
    </row>
    <row r="244" spans="1:21" x14ac:dyDescent="0.2">
      <c r="A244" s="28" t="s">
        <v>293</v>
      </c>
      <c r="B244" s="26"/>
      <c r="C244" s="26"/>
      <c r="D244" s="26"/>
      <c r="E244" s="26">
        <f t="shared" si="231"/>
        <v>0</v>
      </c>
      <c r="F244" s="26">
        <f t="shared" si="257"/>
        <v>0</v>
      </c>
      <c r="G244" s="26">
        <f t="shared" si="258"/>
        <v>0</v>
      </c>
      <c r="H244" s="26">
        <f t="shared" si="252"/>
        <v>0</v>
      </c>
      <c r="I244" s="26">
        <f t="shared" si="259"/>
        <v>0</v>
      </c>
      <c r="J244" s="26">
        <f t="shared" si="260"/>
        <v>0</v>
      </c>
      <c r="K244" s="26">
        <f t="shared" si="253"/>
        <v>0</v>
      </c>
      <c r="L244" s="26">
        <f t="shared" si="261"/>
        <v>0</v>
      </c>
      <c r="M244" s="26">
        <f t="shared" si="262"/>
        <v>0</v>
      </c>
      <c r="N244" s="26">
        <f t="shared" si="263"/>
        <v>0</v>
      </c>
      <c r="O244" s="26">
        <f t="shared" si="264"/>
        <v>0</v>
      </c>
      <c r="P244" s="26">
        <f t="shared" si="254"/>
        <v>0</v>
      </c>
      <c r="Q244" s="26">
        <f t="shared" si="265"/>
        <v>0</v>
      </c>
      <c r="R244" s="26">
        <f t="shared" si="255"/>
        <v>0</v>
      </c>
      <c r="S244" s="26">
        <f t="shared" si="266"/>
        <v>0</v>
      </c>
      <c r="T244" s="26">
        <f t="shared" si="267"/>
        <v>0</v>
      </c>
      <c r="U244" s="26">
        <f t="shared" si="256"/>
        <v>0</v>
      </c>
    </row>
    <row r="245" spans="1:21" x14ac:dyDescent="0.2">
      <c r="A245" s="28" t="s">
        <v>294</v>
      </c>
      <c r="B245" s="26"/>
      <c r="C245" s="26"/>
      <c r="D245" s="26"/>
      <c r="E245" s="26">
        <f t="shared" si="231"/>
        <v>0</v>
      </c>
      <c r="F245" s="26">
        <f t="shared" si="257"/>
        <v>0</v>
      </c>
      <c r="G245" s="26">
        <f t="shared" si="258"/>
        <v>0</v>
      </c>
      <c r="H245" s="26">
        <f t="shared" si="252"/>
        <v>0</v>
      </c>
      <c r="I245" s="26">
        <f t="shared" si="259"/>
        <v>0</v>
      </c>
      <c r="J245" s="26">
        <f t="shared" si="260"/>
        <v>0</v>
      </c>
      <c r="K245" s="26">
        <f t="shared" si="253"/>
        <v>0</v>
      </c>
      <c r="L245" s="26">
        <f t="shared" si="261"/>
        <v>0</v>
      </c>
      <c r="M245" s="26">
        <f t="shared" si="262"/>
        <v>0</v>
      </c>
      <c r="N245" s="26">
        <f t="shared" si="263"/>
        <v>0</v>
      </c>
      <c r="O245" s="26">
        <f t="shared" si="264"/>
        <v>0</v>
      </c>
      <c r="P245" s="26">
        <f t="shared" si="254"/>
        <v>0</v>
      </c>
      <c r="Q245" s="26">
        <f t="shared" si="265"/>
        <v>0</v>
      </c>
      <c r="R245" s="26">
        <f t="shared" si="255"/>
        <v>0</v>
      </c>
      <c r="S245" s="26">
        <f t="shared" si="266"/>
        <v>0</v>
      </c>
      <c r="T245" s="26">
        <f t="shared" si="267"/>
        <v>0</v>
      </c>
      <c r="U245" s="26">
        <f t="shared" si="256"/>
        <v>0</v>
      </c>
    </row>
    <row r="246" spans="1:21" x14ac:dyDescent="0.2">
      <c r="A246" s="28" t="s">
        <v>78</v>
      </c>
      <c r="B246" s="26"/>
      <c r="C246" s="26"/>
      <c r="D246" s="26"/>
      <c r="E246" s="26">
        <f t="shared" si="231"/>
        <v>0</v>
      </c>
      <c r="F246" s="26">
        <f t="shared" si="257"/>
        <v>0</v>
      </c>
      <c r="G246" s="26">
        <f t="shared" si="258"/>
        <v>0</v>
      </c>
      <c r="H246" s="26">
        <f t="shared" si="252"/>
        <v>0</v>
      </c>
      <c r="I246" s="26">
        <f t="shared" si="259"/>
        <v>0</v>
      </c>
      <c r="J246" s="26">
        <f t="shared" si="260"/>
        <v>0</v>
      </c>
      <c r="K246" s="26">
        <f t="shared" si="253"/>
        <v>0</v>
      </c>
      <c r="L246" s="26">
        <f t="shared" si="261"/>
        <v>0</v>
      </c>
      <c r="M246" s="26">
        <f t="shared" si="262"/>
        <v>0</v>
      </c>
      <c r="N246" s="26">
        <f t="shared" si="263"/>
        <v>0</v>
      </c>
      <c r="O246" s="26">
        <f t="shared" si="264"/>
        <v>0</v>
      </c>
      <c r="P246" s="26">
        <f t="shared" si="254"/>
        <v>0</v>
      </c>
      <c r="Q246" s="26">
        <f t="shared" si="265"/>
        <v>0</v>
      </c>
      <c r="R246" s="26">
        <f t="shared" si="255"/>
        <v>0</v>
      </c>
      <c r="S246" s="26">
        <f t="shared" si="266"/>
        <v>0</v>
      </c>
      <c r="T246" s="26">
        <f t="shared" si="267"/>
        <v>0</v>
      </c>
      <c r="U246" s="26">
        <f t="shared" si="256"/>
        <v>0</v>
      </c>
    </row>
    <row r="247" spans="1:21" x14ac:dyDescent="0.2">
      <c r="A247" s="28" t="s">
        <v>295</v>
      </c>
      <c r="B247" s="26"/>
      <c r="C247" s="26"/>
      <c r="D247" s="26"/>
      <c r="E247" s="26">
        <f t="shared" si="231"/>
        <v>0</v>
      </c>
      <c r="F247" s="26">
        <f t="shared" si="257"/>
        <v>0</v>
      </c>
      <c r="G247" s="26">
        <f t="shared" si="258"/>
        <v>0</v>
      </c>
      <c r="H247" s="26">
        <f t="shared" si="252"/>
        <v>0</v>
      </c>
      <c r="I247" s="26">
        <f t="shared" si="259"/>
        <v>0</v>
      </c>
      <c r="J247" s="26">
        <f t="shared" si="260"/>
        <v>0</v>
      </c>
      <c r="K247" s="26">
        <f t="shared" si="253"/>
        <v>0</v>
      </c>
      <c r="L247" s="26">
        <f t="shared" si="261"/>
        <v>0</v>
      </c>
      <c r="M247" s="26">
        <f t="shared" si="262"/>
        <v>0</v>
      </c>
      <c r="N247" s="26">
        <f t="shared" si="263"/>
        <v>0</v>
      </c>
      <c r="O247" s="26">
        <f t="shared" si="264"/>
        <v>0</v>
      </c>
      <c r="P247" s="26">
        <f t="shared" si="254"/>
        <v>0</v>
      </c>
      <c r="Q247" s="26">
        <f t="shared" si="265"/>
        <v>0</v>
      </c>
      <c r="R247" s="26">
        <f t="shared" si="255"/>
        <v>0</v>
      </c>
      <c r="S247" s="26">
        <f t="shared" si="266"/>
        <v>0</v>
      </c>
      <c r="T247" s="26">
        <f t="shared" si="267"/>
        <v>0</v>
      </c>
      <c r="U247" s="26">
        <f t="shared" si="256"/>
        <v>0</v>
      </c>
    </row>
    <row r="248" spans="1:21" x14ac:dyDescent="0.2">
      <c r="A248" s="28" t="s">
        <v>296</v>
      </c>
      <c r="B248" s="26"/>
      <c r="C248" s="26"/>
      <c r="D248" s="26"/>
      <c r="E248" s="26">
        <f t="shared" si="231"/>
        <v>0</v>
      </c>
      <c r="F248" s="26">
        <f t="shared" si="257"/>
        <v>0</v>
      </c>
      <c r="G248" s="26">
        <f t="shared" si="258"/>
        <v>0</v>
      </c>
      <c r="H248" s="26">
        <f t="shared" si="252"/>
        <v>0</v>
      </c>
      <c r="I248" s="26">
        <f t="shared" si="259"/>
        <v>0</v>
      </c>
      <c r="J248" s="26">
        <f t="shared" si="260"/>
        <v>0</v>
      </c>
      <c r="K248" s="26">
        <f t="shared" si="253"/>
        <v>0</v>
      </c>
      <c r="L248" s="26">
        <f t="shared" si="261"/>
        <v>0</v>
      </c>
      <c r="M248" s="26">
        <f t="shared" si="262"/>
        <v>0</v>
      </c>
      <c r="N248" s="26">
        <f t="shared" si="263"/>
        <v>0</v>
      </c>
      <c r="O248" s="26">
        <f t="shared" si="264"/>
        <v>0</v>
      </c>
      <c r="P248" s="26">
        <f t="shared" si="254"/>
        <v>0</v>
      </c>
      <c r="Q248" s="26">
        <f t="shared" si="265"/>
        <v>0</v>
      </c>
      <c r="R248" s="26">
        <f t="shared" si="255"/>
        <v>0</v>
      </c>
      <c r="S248" s="26">
        <f t="shared" si="266"/>
        <v>0</v>
      </c>
      <c r="T248" s="26">
        <f t="shared" si="267"/>
        <v>0</v>
      </c>
      <c r="U248" s="26">
        <f t="shared" si="256"/>
        <v>0</v>
      </c>
    </row>
    <row r="249" spans="1:21" x14ac:dyDescent="0.2">
      <c r="A249" s="28" t="s">
        <v>297</v>
      </c>
      <c r="B249" s="26"/>
      <c r="C249" s="26"/>
      <c r="D249" s="26"/>
      <c r="E249" s="26">
        <f t="shared" si="231"/>
        <v>0</v>
      </c>
      <c r="F249" s="26">
        <f t="shared" si="257"/>
        <v>0</v>
      </c>
      <c r="G249" s="26">
        <f t="shared" si="258"/>
        <v>0</v>
      </c>
      <c r="H249" s="26">
        <f t="shared" si="252"/>
        <v>0</v>
      </c>
      <c r="I249" s="26">
        <f t="shared" si="259"/>
        <v>0</v>
      </c>
      <c r="J249" s="26">
        <f t="shared" si="260"/>
        <v>0</v>
      </c>
      <c r="K249" s="26">
        <f t="shared" si="253"/>
        <v>0</v>
      </c>
      <c r="L249" s="26">
        <f t="shared" si="261"/>
        <v>0</v>
      </c>
      <c r="M249" s="26">
        <f t="shared" si="262"/>
        <v>0</v>
      </c>
      <c r="N249" s="26">
        <f t="shared" si="263"/>
        <v>0</v>
      </c>
      <c r="O249" s="26">
        <f t="shared" si="264"/>
        <v>0</v>
      </c>
      <c r="P249" s="26">
        <f t="shared" si="254"/>
        <v>0</v>
      </c>
      <c r="Q249" s="26">
        <f t="shared" si="265"/>
        <v>0</v>
      </c>
      <c r="R249" s="26">
        <f t="shared" si="255"/>
        <v>0</v>
      </c>
      <c r="S249" s="26">
        <f t="shared" si="266"/>
        <v>0</v>
      </c>
      <c r="T249" s="26">
        <f t="shared" si="267"/>
        <v>0</v>
      </c>
      <c r="U249" s="26">
        <f t="shared" si="256"/>
        <v>0</v>
      </c>
    </row>
    <row r="250" spans="1:21" x14ac:dyDescent="0.2">
      <c r="A250" s="28" t="s">
        <v>298</v>
      </c>
      <c r="B250" s="26"/>
      <c r="C250" s="26"/>
      <c r="D250" s="26"/>
      <c r="E250" s="26">
        <f t="shared" si="231"/>
        <v>0</v>
      </c>
      <c r="F250" s="26">
        <f t="shared" si="257"/>
        <v>0</v>
      </c>
      <c r="G250" s="26">
        <f t="shared" si="258"/>
        <v>0</v>
      </c>
      <c r="H250" s="26">
        <f t="shared" si="252"/>
        <v>0</v>
      </c>
      <c r="I250" s="26">
        <f t="shared" si="259"/>
        <v>0</v>
      </c>
      <c r="J250" s="26">
        <f t="shared" si="260"/>
        <v>0</v>
      </c>
      <c r="K250" s="26">
        <f t="shared" si="253"/>
        <v>0</v>
      </c>
      <c r="L250" s="26">
        <f t="shared" si="261"/>
        <v>0</v>
      </c>
      <c r="M250" s="26">
        <f t="shared" si="262"/>
        <v>0</v>
      </c>
      <c r="N250" s="26">
        <f t="shared" si="263"/>
        <v>0</v>
      </c>
      <c r="O250" s="26">
        <f t="shared" si="264"/>
        <v>0</v>
      </c>
      <c r="P250" s="26">
        <f t="shared" si="254"/>
        <v>0</v>
      </c>
      <c r="Q250" s="26">
        <f t="shared" si="265"/>
        <v>0</v>
      </c>
      <c r="R250" s="26">
        <f t="shared" si="255"/>
        <v>0</v>
      </c>
      <c r="S250" s="26">
        <f t="shared" si="266"/>
        <v>0</v>
      </c>
      <c r="T250" s="26">
        <f t="shared" si="267"/>
        <v>0</v>
      </c>
      <c r="U250" s="26">
        <f t="shared" si="256"/>
        <v>0</v>
      </c>
    </row>
    <row r="251" spans="1:21" x14ac:dyDescent="0.2">
      <c r="A251" s="28" t="s">
        <v>299</v>
      </c>
      <c r="B251" s="26"/>
      <c r="C251" s="26"/>
      <c r="D251" s="26"/>
      <c r="E251" s="26">
        <f t="shared" si="231"/>
        <v>0</v>
      </c>
      <c r="F251" s="26">
        <f t="shared" si="257"/>
        <v>0</v>
      </c>
      <c r="G251" s="26">
        <f t="shared" si="258"/>
        <v>0</v>
      </c>
      <c r="H251" s="26">
        <f t="shared" si="252"/>
        <v>0</v>
      </c>
      <c r="I251" s="26">
        <f t="shared" si="259"/>
        <v>0</v>
      </c>
      <c r="J251" s="26">
        <f t="shared" si="260"/>
        <v>0</v>
      </c>
      <c r="K251" s="26">
        <f t="shared" si="253"/>
        <v>0</v>
      </c>
      <c r="L251" s="26">
        <f t="shared" si="261"/>
        <v>0</v>
      </c>
      <c r="M251" s="26">
        <f t="shared" si="262"/>
        <v>0</v>
      </c>
      <c r="N251" s="26">
        <f t="shared" si="263"/>
        <v>0</v>
      </c>
      <c r="O251" s="26">
        <f t="shared" si="264"/>
        <v>0</v>
      </c>
      <c r="P251" s="26">
        <f t="shared" si="254"/>
        <v>0</v>
      </c>
      <c r="Q251" s="26">
        <f t="shared" si="265"/>
        <v>0</v>
      </c>
      <c r="R251" s="26">
        <f t="shared" si="255"/>
        <v>0</v>
      </c>
      <c r="S251" s="26">
        <f t="shared" si="266"/>
        <v>0</v>
      </c>
      <c r="T251" s="26">
        <f t="shared" si="267"/>
        <v>0</v>
      </c>
      <c r="U251" s="26">
        <f t="shared" si="256"/>
        <v>0</v>
      </c>
    </row>
    <row r="252" spans="1:21" x14ac:dyDescent="0.2">
      <c r="A252" s="28" t="s">
        <v>300</v>
      </c>
      <c r="B252" s="26"/>
      <c r="C252" s="26"/>
      <c r="D252" s="26"/>
      <c r="E252" s="26">
        <f t="shared" si="231"/>
        <v>0</v>
      </c>
      <c r="F252" s="26">
        <f t="shared" si="257"/>
        <v>0</v>
      </c>
      <c r="G252" s="26">
        <f t="shared" si="258"/>
        <v>0</v>
      </c>
      <c r="H252" s="26">
        <f t="shared" si="252"/>
        <v>0</v>
      </c>
      <c r="I252" s="26">
        <f t="shared" si="259"/>
        <v>0</v>
      </c>
      <c r="J252" s="26">
        <f t="shared" si="260"/>
        <v>0</v>
      </c>
      <c r="K252" s="26">
        <f t="shared" si="253"/>
        <v>0</v>
      </c>
      <c r="L252" s="26">
        <f t="shared" si="261"/>
        <v>0</v>
      </c>
      <c r="M252" s="26">
        <f t="shared" si="262"/>
        <v>0</v>
      </c>
      <c r="N252" s="26">
        <f t="shared" si="263"/>
        <v>0</v>
      </c>
      <c r="O252" s="26">
        <f t="shared" si="264"/>
        <v>0</v>
      </c>
      <c r="P252" s="26">
        <f t="shared" si="254"/>
        <v>0</v>
      </c>
      <c r="Q252" s="26">
        <f t="shared" si="265"/>
        <v>0</v>
      </c>
      <c r="R252" s="26">
        <f t="shared" si="255"/>
        <v>0</v>
      </c>
      <c r="S252" s="26">
        <f t="shared" si="266"/>
        <v>0</v>
      </c>
      <c r="T252" s="26">
        <f t="shared" si="267"/>
        <v>0</v>
      </c>
      <c r="U252" s="26">
        <f t="shared" si="256"/>
        <v>0</v>
      </c>
    </row>
    <row r="253" spans="1:21" x14ac:dyDescent="0.2">
      <c r="A253" s="23" t="s">
        <v>301</v>
      </c>
      <c r="B253" s="24">
        <f t="shared" ref="B253:K253" si="268">SUM(B254:B271)</f>
        <v>0</v>
      </c>
      <c r="C253" s="24">
        <f t="shared" si="268"/>
        <v>0</v>
      </c>
      <c r="D253" s="24">
        <f t="shared" si="268"/>
        <v>0</v>
      </c>
      <c r="E253" s="24">
        <f t="shared" si="268"/>
        <v>0</v>
      </c>
      <c r="F253" s="24"/>
      <c r="G253" s="24">
        <f>SUM(G254:G271)-G254</f>
        <v>0</v>
      </c>
      <c r="H253" s="24">
        <f t="shared" si="268"/>
        <v>0</v>
      </c>
      <c r="I253" s="24">
        <f t="shared" si="268"/>
        <v>0</v>
      </c>
      <c r="J253" s="24">
        <f t="shared" si="268"/>
        <v>0</v>
      </c>
      <c r="K253" s="24">
        <f t="shared" si="268"/>
        <v>0</v>
      </c>
      <c r="L253" s="24">
        <f>SUM(L254:L271)-L254</f>
        <v>0</v>
      </c>
      <c r="M253" s="24">
        <f t="shared" ref="M253:U253" si="269">SUM(M254:M271)</f>
        <v>0</v>
      </c>
      <c r="N253" s="24">
        <f t="shared" si="269"/>
        <v>0</v>
      </c>
      <c r="O253" s="24">
        <f t="shared" si="269"/>
        <v>0</v>
      </c>
      <c r="P253" s="24">
        <f t="shared" si="269"/>
        <v>0</v>
      </c>
      <c r="Q253" s="24">
        <f>SUM(Q254:Q271)-Q254</f>
        <v>0</v>
      </c>
      <c r="R253" s="24">
        <f t="shared" si="269"/>
        <v>0</v>
      </c>
      <c r="S253" s="24">
        <f t="shared" si="269"/>
        <v>0</v>
      </c>
      <c r="T253" s="24">
        <f t="shared" si="269"/>
        <v>0</v>
      </c>
      <c r="U253" s="24">
        <f t="shared" si="269"/>
        <v>0</v>
      </c>
    </row>
    <row r="254" spans="1:21" ht="25.5" x14ac:dyDescent="0.2">
      <c r="A254" s="47" t="s">
        <v>302</v>
      </c>
      <c r="B254" s="26"/>
      <c r="C254" s="26"/>
      <c r="D254" s="26"/>
      <c r="E254" s="26">
        <f t="shared" si="231"/>
        <v>0</v>
      </c>
      <c r="F254" s="26"/>
      <c r="G254" s="27"/>
      <c r="H254" s="27"/>
      <c r="I254" s="27"/>
      <c r="J254" s="27"/>
      <c r="K254" s="27"/>
      <c r="L254" s="27"/>
      <c r="M254" s="27"/>
      <c r="N254" s="27"/>
      <c r="O254" s="27"/>
      <c r="P254" s="27"/>
      <c r="Q254" s="27"/>
      <c r="R254" s="27"/>
      <c r="S254" s="27"/>
      <c r="T254" s="27"/>
      <c r="U254" s="27"/>
    </row>
    <row r="255" spans="1:21" x14ac:dyDescent="0.2">
      <c r="A255" s="28" t="s">
        <v>303</v>
      </c>
      <c r="B255" s="26"/>
      <c r="C255" s="26"/>
      <c r="D255" s="26"/>
      <c r="E255" s="26">
        <f t="shared" si="231"/>
        <v>0</v>
      </c>
      <c r="F255" s="26"/>
      <c r="G255" s="26">
        <f>ROUND(F255*$G$254/100,1)</f>
        <v>0</v>
      </c>
      <c r="H255" s="26">
        <f t="shared" ref="H255:H271" si="270">ROUND(G255*85/100,1)</f>
        <v>0</v>
      </c>
      <c r="I255" s="26">
        <f t="shared" ref="I255:I271" si="271">ROUND(G255*7/100,1)</f>
        <v>0</v>
      </c>
      <c r="J255" s="26">
        <f t="shared" ref="J255:J271" si="272">ROUND(G255*8/100,1)</f>
        <v>0</v>
      </c>
      <c r="K255" s="26">
        <f t="shared" ref="K255:K271" si="273">H255+I255+J255</f>
        <v>0</v>
      </c>
      <c r="L255" s="26">
        <f>ROUND($L$254*F255/100,1)</f>
        <v>0</v>
      </c>
      <c r="M255" s="26">
        <f t="shared" ref="M255:M271" si="274">ROUND(L255*85/100,1)</f>
        <v>0</v>
      </c>
      <c r="N255" s="26">
        <f t="shared" ref="N255:N271" si="275">ROUND(L255*7/100,1)</f>
        <v>0</v>
      </c>
      <c r="O255" s="26">
        <f t="shared" ref="O255:O271" si="276">ROUND(L255*8/100,1)</f>
        <v>0</v>
      </c>
      <c r="P255" s="26">
        <f t="shared" ref="P255:P271" si="277">M255+N255+O255</f>
        <v>0</v>
      </c>
      <c r="Q255" s="26">
        <f>ROUND($Q$254*F255/100,1)</f>
        <v>0</v>
      </c>
      <c r="R255" s="26">
        <f t="shared" ref="R255:R271" si="278">ROUND(Q255*85/100,1)</f>
        <v>0</v>
      </c>
      <c r="S255" s="26">
        <f t="shared" ref="S255:S271" si="279">ROUND(Q255*7/100,1)</f>
        <v>0</v>
      </c>
      <c r="T255" s="26">
        <f t="shared" ref="T255:T271" si="280">ROUND(Q255*8/100,1)</f>
        <v>0</v>
      </c>
      <c r="U255" s="26">
        <f t="shared" ref="U255:U271" si="281">R255+S255+T255</f>
        <v>0</v>
      </c>
    </row>
    <row r="256" spans="1:21" x14ac:dyDescent="0.2">
      <c r="A256" s="28" t="s">
        <v>304</v>
      </c>
      <c r="B256" s="26"/>
      <c r="C256" s="26"/>
      <c r="D256" s="26"/>
      <c r="E256" s="26">
        <f t="shared" si="231"/>
        <v>0</v>
      </c>
      <c r="F256" s="26"/>
      <c r="G256" s="26">
        <f t="shared" ref="G256:G271" si="282">ROUND(F256*$G$254/100,1)</f>
        <v>0</v>
      </c>
      <c r="H256" s="26">
        <f t="shared" si="270"/>
        <v>0</v>
      </c>
      <c r="I256" s="26">
        <f t="shared" si="271"/>
        <v>0</v>
      </c>
      <c r="J256" s="26">
        <f t="shared" si="272"/>
        <v>0</v>
      </c>
      <c r="K256" s="26">
        <f t="shared" si="273"/>
        <v>0</v>
      </c>
      <c r="L256" s="26">
        <f t="shared" ref="L256:L271" si="283">ROUND($L$254*F256/100,1)</f>
        <v>0</v>
      </c>
      <c r="M256" s="26">
        <f t="shared" si="274"/>
        <v>0</v>
      </c>
      <c r="N256" s="26">
        <f t="shared" si="275"/>
        <v>0</v>
      </c>
      <c r="O256" s="26">
        <f t="shared" si="276"/>
        <v>0</v>
      </c>
      <c r="P256" s="26">
        <f t="shared" si="277"/>
        <v>0</v>
      </c>
      <c r="Q256" s="26">
        <f t="shared" ref="Q256:Q271" si="284">ROUND($Q$254*F256/100,1)</f>
        <v>0</v>
      </c>
      <c r="R256" s="26">
        <f t="shared" si="278"/>
        <v>0</v>
      </c>
      <c r="S256" s="26">
        <f t="shared" si="279"/>
        <v>0</v>
      </c>
      <c r="T256" s="26">
        <f t="shared" si="280"/>
        <v>0</v>
      </c>
      <c r="U256" s="26">
        <f t="shared" si="281"/>
        <v>0</v>
      </c>
    </row>
    <row r="257" spans="1:21" x14ac:dyDescent="0.2">
      <c r="A257" s="28" t="s">
        <v>305</v>
      </c>
      <c r="B257" s="26"/>
      <c r="C257" s="26"/>
      <c r="D257" s="26"/>
      <c r="E257" s="26">
        <f t="shared" si="231"/>
        <v>0</v>
      </c>
      <c r="F257" s="26"/>
      <c r="G257" s="26">
        <f t="shared" si="282"/>
        <v>0</v>
      </c>
      <c r="H257" s="26">
        <f t="shared" si="270"/>
        <v>0</v>
      </c>
      <c r="I257" s="26">
        <f t="shared" si="271"/>
        <v>0</v>
      </c>
      <c r="J257" s="26">
        <f t="shared" si="272"/>
        <v>0</v>
      </c>
      <c r="K257" s="26">
        <f t="shared" si="273"/>
        <v>0</v>
      </c>
      <c r="L257" s="26">
        <f t="shared" si="283"/>
        <v>0</v>
      </c>
      <c r="M257" s="26">
        <f t="shared" si="274"/>
        <v>0</v>
      </c>
      <c r="N257" s="26">
        <f t="shared" si="275"/>
        <v>0</v>
      </c>
      <c r="O257" s="26">
        <f t="shared" si="276"/>
        <v>0</v>
      </c>
      <c r="P257" s="26">
        <f t="shared" si="277"/>
        <v>0</v>
      </c>
      <c r="Q257" s="26">
        <f t="shared" si="284"/>
        <v>0</v>
      </c>
      <c r="R257" s="26">
        <f t="shared" si="278"/>
        <v>0</v>
      </c>
      <c r="S257" s="26">
        <f t="shared" si="279"/>
        <v>0</v>
      </c>
      <c r="T257" s="26">
        <f t="shared" si="280"/>
        <v>0</v>
      </c>
      <c r="U257" s="26">
        <f t="shared" si="281"/>
        <v>0</v>
      </c>
    </row>
    <row r="258" spans="1:21" x14ac:dyDescent="0.2">
      <c r="A258" s="28" t="s">
        <v>306</v>
      </c>
      <c r="B258" s="26"/>
      <c r="C258" s="26"/>
      <c r="D258" s="26"/>
      <c r="E258" s="26">
        <f t="shared" si="231"/>
        <v>0</v>
      </c>
      <c r="F258" s="26"/>
      <c r="G258" s="26">
        <f t="shared" si="282"/>
        <v>0</v>
      </c>
      <c r="H258" s="26">
        <f t="shared" si="270"/>
        <v>0</v>
      </c>
      <c r="I258" s="26">
        <f t="shared" si="271"/>
        <v>0</v>
      </c>
      <c r="J258" s="26">
        <f t="shared" si="272"/>
        <v>0</v>
      </c>
      <c r="K258" s="26">
        <f t="shared" si="273"/>
        <v>0</v>
      </c>
      <c r="L258" s="26">
        <f t="shared" si="283"/>
        <v>0</v>
      </c>
      <c r="M258" s="26">
        <f t="shared" si="274"/>
        <v>0</v>
      </c>
      <c r="N258" s="26">
        <f t="shared" si="275"/>
        <v>0</v>
      </c>
      <c r="O258" s="26">
        <f t="shared" si="276"/>
        <v>0</v>
      </c>
      <c r="P258" s="26">
        <f t="shared" si="277"/>
        <v>0</v>
      </c>
      <c r="Q258" s="26">
        <f t="shared" si="284"/>
        <v>0</v>
      </c>
      <c r="R258" s="26">
        <f t="shared" si="278"/>
        <v>0</v>
      </c>
      <c r="S258" s="26">
        <f t="shared" si="279"/>
        <v>0</v>
      </c>
      <c r="T258" s="26">
        <f t="shared" si="280"/>
        <v>0</v>
      </c>
      <c r="U258" s="26">
        <f t="shared" si="281"/>
        <v>0</v>
      </c>
    </row>
    <row r="259" spans="1:21" x14ac:dyDescent="0.2">
      <c r="A259" s="28" t="s">
        <v>307</v>
      </c>
      <c r="B259" s="26"/>
      <c r="C259" s="26"/>
      <c r="D259" s="26"/>
      <c r="E259" s="26">
        <f t="shared" si="231"/>
        <v>0</v>
      </c>
      <c r="F259" s="26"/>
      <c r="G259" s="26">
        <f t="shared" si="282"/>
        <v>0</v>
      </c>
      <c r="H259" s="26">
        <f t="shared" si="270"/>
        <v>0</v>
      </c>
      <c r="I259" s="26">
        <f t="shared" si="271"/>
        <v>0</v>
      </c>
      <c r="J259" s="26">
        <f t="shared" si="272"/>
        <v>0</v>
      </c>
      <c r="K259" s="26">
        <f t="shared" si="273"/>
        <v>0</v>
      </c>
      <c r="L259" s="26">
        <f t="shared" si="283"/>
        <v>0</v>
      </c>
      <c r="M259" s="26">
        <f t="shared" si="274"/>
        <v>0</v>
      </c>
      <c r="N259" s="26">
        <f t="shared" si="275"/>
        <v>0</v>
      </c>
      <c r="O259" s="26">
        <f t="shared" si="276"/>
        <v>0</v>
      </c>
      <c r="P259" s="26">
        <f t="shared" si="277"/>
        <v>0</v>
      </c>
      <c r="Q259" s="26">
        <f t="shared" si="284"/>
        <v>0</v>
      </c>
      <c r="R259" s="26">
        <f t="shared" si="278"/>
        <v>0</v>
      </c>
      <c r="S259" s="26">
        <f t="shared" si="279"/>
        <v>0</v>
      </c>
      <c r="T259" s="26">
        <f t="shared" si="280"/>
        <v>0</v>
      </c>
      <c r="U259" s="26">
        <f t="shared" si="281"/>
        <v>0</v>
      </c>
    </row>
    <row r="260" spans="1:21" x14ac:dyDescent="0.2">
      <c r="A260" s="28" t="s">
        <v>308</v>
      </c>
      <c r="B260" s="26"/>
      <c r="C260" s="26"/>
      <c r="D260" s="26"/>
      <c r="E260" s="26">
        <f t="shared" si="231"/>
        <v>0</v>
      </c>
      <c r="F260" s="26"/>
      <c r="G260" s="26">
        <f t="shared" si="282"/>
        <v>0</v>
      </c>
      <c r="H260" s="26">
        <f t="shared" si="270"/>
        <v>0</v>
      </c>
      <c r="I260" s="26">
        <f t="shared" si="271"/>
        <v>0</v>
      </c>
      <c r="J260" s="26">
        <f t="shared" si="272"/>
        <v>0</v>
      </c>
      <c r="K260" s="26">
        <f t="shared" si="273"/>
        <v>0</v>
      </c>
      <c r="L260" s="26">
        <f t="shared" si="283"/>
        <v>0</v>
      </c>
      <c r="M260" s="26">
        <f t="shared" si="274"/>
        <v>0</v>
      </c>
      <c r="N260" s="26">
        <f t="shared" si="275"/>
        <v>0</v>
      </c>
      <c r="O260" s="26">
        <f t="shared" si="276"/>
        <v>0</v>
      </c>
      <c r="P260" s="26">
        <f t="shared" si="277"/>
        <v>0</v>
      </c>
      <c r="Q260" s="26">
        <f t="shared" si="284"/>
        <v>0</v>
      </c>
      <c r="R260" s="26">
        <f t="shared" si="278"/>
        <v>0</v>
      </c>
      <c r="S260" s="26">
        <f t="shared" si="279"/>
        <v>0</v>
      </c>
      <c r="T260" s="26">
        <f t="shared" si="280"/>
        <v>0</v>
      </c>
      <c r="U260" s="26">
        <f t="shared" si="281"/>
        <v>0</v>
      </c>
    </row>
    <row r="261" spans="1:21" x14ac:dyDescent="0.2">
      <c r="A261" s="28" t="s">
        <v>309</v>
      </c>
      <c r="B261" s="26"/>
      <c r="C261" s="26"/>
      <c r="D261" s="26"/>
      <c r="E261" s="26">
        <f t="shared" si="231"/>
        <v>0</v>
      </c>
      <c r="F261" s="26"/>
      <c r="G261" s="26">
        <f t="shared" si="282"/>
        <v>0</v>
      </c>
      <c r="H261" s="26">
        <f t="shared" si="270"/>
        <v>0</v>
      </c>
      <c r="I261" s="26">
        <f t="shared" si="271"/>
        <v>0</v>
      </c>
      <c r="J261" s="26">
        <f t="shared" si="272"/>
        <v>0</v>
      </c>
      <c r="K261" s="26">
        <f t="shared" si="273"/>
        <v>0</v>
      </c>
      <c r="L261" s="26">
        <f t="shared" si="283"/>
        <v>0</v>
      </c>
      <c r="M261" s="26">
        <f t="shared" si="274"/>
        <v>0</v>
      </c>
      <c r="N261" s="26">
        <f t="shared" si="275"/>
        <v>0</v>
      </c>
      <c r="O261" s="26">
        <f t="shared" si="276"/>
        <v>0</v>
      </c>
      <c r="P261" s="26">
        <f t="shared" si="277"/>
        <v>0</v>
      </c>
      <c r="Q261" s="26">
        <f t="shared" si="284"/>
        <v>0</v>
      </c>
      <c r="R261" s="26">
        <f t="shared" si="278"/>
        <v>0</v>
      </c>
      <c r="S261" s="26">
        <f t="shared" si="279"/>
        <v>0</v>
      </c>
      <c r="T261" s="26">
        <f t="shared" si="280"/>
        <v>0</v>
      </c>
      <c r="U261" s="26">
        <f t="shared" si="281"/>
        <v>0</v>
      </c>
    </row>
    <row r="262" spans="1:21" x14ac:dyDescent="0.2">
      <c r="A262" s="28" t="s">
        <v>310</v>
      </c>
      <c r="B262" s="26"/>
      <c r="C262" s="26"/>
      <c r="D262" s="26"/>
      <c r="E262" s="26">
        <f t="shared" si="231"/>
        <v>0</v>
      </c>
      <c r="F262" s="26"/>
      <c r="G262" s="26">
        <f t="shared" si="282"/>
        <v>0</v>
      </c>
      <c r="H262" s="26">
        <f t="shared" si="270"/>
        <v>0</v>
      </c>
      <c r="I262" s="26">
        <f t="shared" si="271"/>
        <v>0</v>
      </c>
      <c r="J262" s="26">
        <f t="shared" si="272"/>
        <v>0</v>
      </c>
      <c r="K262" s="26">
        <f t="shared" si="273"/>
        <v>0</v>
      </c>
      <c r="L262" s="26">
        <f t="shared" si="283"/>
        <v>0</v>
      </c>
      <c r="M262" s="26">
        <f t="shared" si="274"/>
        <v>0</v>
      </c>
      <c r="N262" s="26">
        <f t="shared" si="275"/>
        <v>0</v>
      </c>
      <c r="O262" s="26">
        <f t="shared" si="276"/>
        <v>0</v>
      </c>
      <c r="P262" s="26">
        <f t="shared" si="277"/>
        <v>0</v>
      </c>
      <c r="Q262" s="26">
        <f t="shared" si="284"/>
        <v>0</v>
      </c>
      <c r="R262" s="26">
        <f t="shared" si="278"/>
        <v>0</v>
      </c>
      <c r="S262" s="26">
        <f t="shared" si="279"/>
        <v>0</v>
      </c>
      <c r="T262" s="26">
        <f t="shared" si="280"/>
        <v>0</v>
      </c>
      <c r="U262" s="26">
        <f t="shared" si="281"/>
        <v>0</v>
      </c>
    </row>
    <row r="263" spans="1:21" x14ac:dyDescent="0.2">
      <c r="A263" s="28" t="s">
        <v>311</v>
      </c>
      <c r="B263" s="26"/>
      <c r="C263" s="26"/>
      <c r="D263" s="26"/>
      <c r="E263" s="26">
        <f t="shared" si="231"/>
        <v>0</v>
      </c>
      <c r="F263" s="26"/>
      <c r="G263" s="26">
        <f t="shared" si="282"/>
        <v>0</v>
      </c>
      <c r="H263" s="26">
        <f t="shared" si="270"/>
        <v>0</v>
      </c>
      <c r="I263" s="26">
        <f t="shared" si="271"/>
        <v>0</v>
      </c>
      <c r="J263" s="26">
        <f t="shared" si="272"/>
        <v>0</v>
      </c>
      <c r="K263" s="26">
        <f t="shared" si="273"/>
        <v>0</v>
      </c>
      <c r="L263" s="26">
        <f t="shared" si="283"/>
        <v>0</v>
      </c>
      <c r="M263" s="26">
        <f t="shared" si="274"/>
        <v>0</v>
      </c>
      <c r="N263" s="26">
        <f t="shared" si="275"/>
        <v>0</v>
      </c>
      <c r="O263" s="26">
        <f t="shared" si="276"/>
        <v>0</v>
      </c>
      <c r="P263" s="26">
        <f t="shared" si="277"/>
        <v>0</v>
      </c>
      <c r="Q263" s="26">
        <f t="shared" si="284"/>
        <v>0</v>
      </c>
      <c r="R263" s="26">
        <f t="shared" si="278"/>
        <v>0</v>
      </c>
      <c r="S263" s="26">
        <f t="shared" si="279"/>
        <v>0</v>
      </c>
      <c r="T263" s="26">
        <f t="shared" si="280"/>
        <v>0</v>
      </c>
      <c r="U263" s="26">
        <f t="shared" si="281"/>
        <v>0</v>
      </c>
    </row>
    <row r="264" spans="1:21" x14ac:dyDescent="0.2">
      <c r="A264" s="28" t="s">
        <v>312</v>
      </c>
      <c r="B264" s="26"/>
      <c r="C264" s="26"/>
      <c r="D264" s="26"/>
      <c r="E264" s="26">
        <f t="shared" si="231"/>
        <v>0</v>
      </c>
      <c r="F264" s="26"/>
      <c r="G264" s="26">
        <f t="shared" si="282"/>
        <v>0</v>
      </c>
      <c r="H264" s="26">
        <f t="shared" si="270"/>
        <v>0</v>
      </c>
      <c r="I264" s="26">
        <f t="shared" si="271"/>
        <v>0</v>
      </c>
      <c r="J264" s="26">
        <f t="shared" si="272"/>
        <v>0</v>
      </c>
      <c r="K264" s="26">
        <f t="shared" si="273"/>
        <v>0</v>
      </c>
      <c r="L264" s="26">
        <f t="shared" si="283"/>
        <v>0</v>
      </c>
      <c r="M264" s="26">
        <f t="shared" si="274"/>
        <v>0</v>
      </c>
      <c r="N264" s="26">
        <f t="shared" si="275"/>
        <v>0</v>
      </c>
      <c r="O264" s="26">
        <f t="shared" si="276"/>
        <v>0</v>
      </c>
      <c r="P264" s="26">
        <f t="shared" si="277"/>
        <v>0</v>
      </c>
      <c r="Q264" s="26">
        <f t="shared" si="284"/>
        <v>0</v>
      </c>
      <c r="R264" s="26">
        <f t="shared" si="278"/>
        <v>0</v>
      </c>
      <c r="S264" s="26">
        <f t="shared" si="279"/>
        <v>0</v>
      </c>
      <c r="T264" s="26">
        <f t="shared" si="280"/>
        <v>0</v>
      </c>
      <c r="U264" s="26">
        <f t="shared" si="281"/>
        <v>0</v>
      </c>
    </row>
    <row r="265" spans="1:21" x14ac:dyDescent="0.2">
      <c r="A265" s="28" t="s">
        <v>313</v>
      </c>
      <c r="B265" s="26"/>
      <c r="C265" s="26"/>
      <c r="D265" s="26"/>
      <c r="E265" s="26">
        <f t="shared" si="231"/>
        <v>0</v>
      </c>
      <c r="F265" s="26"/>
      <c r="G265" s="26">
        <f t="shared" si="282"/>
        <v>0</v>
      </c>
      <c r="H265" s="26">
        <f t="shared" si="270"/>
        <v>0</v>
      </c>
      <c r="I265" s="26">
        <f t="shared" si="271"/>
        <v>0</v>
      </c>
      <c r="J265" s="26">
        <f>ROUND(G265*8/100,1)</f>
        <v>0</v>
      </c>
      <c r="K265" s="26">
        <f t="shared" si="273"/>
        <v>0</v>
      </c>
      <c r="L265" s="26">
        <f t="shared" si="283"/>
        <v>0</v>
      </c>
      <c r="M265" s="26">
        <f>ROUND(L265*85/100,1)</f>
        <v>0</v>
      </c>
      <c r="N265" s="26">
        <f t="shared" si="275"/>
        <v>0</v>
      </c>
      <c r="O265" s="26">
        <f>ROUND(L265*8/100,1)</f>
        <v>0</v>
      </c>
      <c r="P265" s="26">
        <f t="shared" si="277"/>
        <v>0</v>
      </c>
      <c r="Q265" s="26">
        <f t="shared" si="284"/>
        <v>0</v>
      </c>
      <c r="R265" s="26">
        <f>ROUND(Q265*85/100,1)</f>
        <v>0</v>
      </c>
      <c r="S265" s="26">
        <f t="shared" si="279"/>
        <v>0</v>
      </c>
      <c r="T265" s="26">
        <f>ROUND(Q265*8/100,1)</f>
        <v>0</v>
      </c>
      <c r="U265" s="26">
        <f t="shared" si="281"/>
        <v>0</v>
      </c>
    </row>
    <row r="266" spans="1:21" x14ac:dyDescent="0.2">
      <c r="A266" s="28" t="s">
        <v>314</v>
      </c>
      <c r="B266" s="26"/>
      <c r="C266" s="26"/>
      <c r="D266" s="26"/>
      <c r="E266" s="26">
        <f t="shared" si="231"/>
        <v>0</v>
      </c>
      <c r="F266" s="26"/>
      <c r="G266" s="26">
        <f t="shared" si="282"/>
        <v>0</v>
      </c>
      <c r="H266" s="26">
        <f t="shared" si="270"/>
        <v>0</v>
      </c>
      <c r="I266" s="26">
        <f t="shared" si="271"/>
        <v>0</v>
      </c>
      <c r="J266" s="26">
        <f t="shared" si="272"/>
        <v>0</v>
      </c>
      <c r="K266" s="26">
        <f t="shared" si="273"/>
        <v>0</v>
      </c>
      <c r="L266" s="26">
        <f t="shared" si="283"/>
        <v>0</v>
      </c>
      <c r="M266" s="26">
        <f t="shared" si="274"/>
        <v>0</v>
      </c>
      <c r="N266" s="26">
        <f t="shared" si="275"/>
        <v>0</v>
      </c>
      <c r="O266" s="26">
        <f t="shared" si="276"/>
        <v>0</v>
      </c>
      <c r="P266" s="26">
        <f t="shared" si="277"/>
        <v>0</v>
      </c>
      <c r="Q266" s="26">
        <f t="shared" si="284"/>
        <v>0</v>
      </c>
      <c r="R266" s="26">
        <f t="shared" si="278"/>
        <v>0</v>
      </c>
      <c r="S266" s="26">
        <f t="shared" si="279"/>
        <v>0</v>
      </c>
      <c r="T266" s="26">
        <f t="shared" si="280"/>
        <v>0</v>
      </c>
      <c r="U266" s="26">
        <f t="shared" si="281"/>
        <v>0</v>
      </c>
    </row>
    <row r="267" spans="1:21" x14ac:dyDescent="0.2">
      <c r="A267" s="28" t="s">
        <v>315</v>
      </c>
      <c r="B267" s="26"/>
      <c r="C267" s="26"/>
      <c r="D267" s="26"/>
      <c r="E267" s="26">
        <f t="shared" si="231"/>
        <v>0</v>
      </c>
      <c r="F267" s="26"/>
      <c r="G267" s="26">
        <f t="shared" si="282"/>
        <v>0</v>
      </c>
      <c r="H267" s="26">
        <f t="shared" si="270"/>
        <v>0</v>
      </c>
      <c r="I267" s="26">
        <f t="shared" si="271"/>
        <v>0</v>
      </c>
      <c r="J267" s="26">
        <f t="shared" si="272"/>
        <v>0</v>
      </c>
      <c r="K267" s="26">
        <f t="shared" si="273"/>
        <v>0</v>
      </c>
      <c r="L267" s="26">
        <f t="shared" si="283"/>
        <v>0</v>
      </c>
      <c r="M267" s="26">
        <f t="shared" si="274"/>
        <v>0</v>
      </c>
      <c r="N267" s="26">
        <f t="shared" si="275"/>
        <v>0</v>
      </c>
      <c r="O267" s="26">
        <f t="shared" si="276"/>
        <v>0</v>
      </c>
      <c r="P267" s="26">
        <f t="shared" si="277"/>
        <v>0</v>
      </c>
      <c r="Q267" s="26">
        <f t="shared" si="284"/>
        <v>0</v>
      </c>
      <c r="R267" s="26">
        <f t="shared" si="278"/>
        <v>0</v>
      </c>
      <c r="S267" s="26">
        <f t="shared" si="279"/>
        <v>0</v>
      </c>
      <c r="T267" s="26">
        <f t="shared" si="280"/>
        <v>0</v>
      </c>
      <c r="U267" s="26">
        <f t="shared" si="281"/>
        <v>0</v>
      </c>
    </row>
    <row r="268" spans="1:21" x14ac:dyDescent="0.2">
      <c r="A268" s="28" t="s">
        <v>316</v>
      </c>
      <c r="B268" s="26"/>
      <c r="C268" s="26"/>
      <c r="D268" s="26"/>
      <c r="E268" s="26">
        <f t="shared" si="231"/>
        <v>0</v>
      </c>
      <c r="F268" s="26"/>
      <c r="G268" s="26">
        <f t="shared" si="282"/>
        <v>0</v>
      </c>
      <c r="H268" s="26">
        <f t="shared" si="270"/>
        <v>0</v>
      </c>
      <c r="I268" s="26">
        <f t="shared" si="271"/>
        <v>0</v>
      </c>
      <c r="J268" s="26">
        <f t="shared" si="272"/>
        <v>0</v>
      </c>
      <c r="K268" s="26">
        <f t="shared" si="273"/>
        <v>0</v>
      </c>
      <c r="L268" s="26">
        <f t="shared" si="283"/>
        <v>0</v>
      </c>
      <c r="M268" s="26">
        <f t="shared" si="274"/>
        <v>0</v>
      </c>
      <c r="N268" s="26">
        <f t="shared" si="275"/>
        <v>0</v>
      </c>
      <c r="O268" s="26">
        <f t="shared" si="276"/>
        <v>0</v>
      </c>
      <c r="P268" s="26">
        <f t="shared" si="277"/>
        <v>0</v>
      </c>
      <c r="Q268" s="26">
        <f t="shared" si="284"/>
        <v>0</v>
      </c>
      <c r="R268" s="26">
        <f t="shared" si="278"/>
        <v>0</v>
      </c>
      <c r="S268" s="26">
        <f t="shared" si="279"/>
        <v>0</v>
      </c>
      <c r="T268" s="26">
        <f t="shared" si="280"/>
        <v>0</v>
      </c>
      <c r="U268" s="26">
        <f t="shared" si="281"/>
        <v>0</v>
      </c>
    </row>
    <row r="269" spans="1:21" x14ac:dyDescent="0.2">
      <c r="A269" s="28" t="s">
        <v>317</v>
      </c>
      <c r="B269" s="26"/>
      <c r="C269" s="26"/>
      <c r="D269" s="26"/>
      <c r="E269" s="26">
        <f t="shared" si="231"/>
        <v>0</v>
      </c>
      <c r="F269" s="26"/>
      <c r="G269" s="26">
        <f t="shared" si="282"/>
        <v>0</v>
      </c>
      <c r="H269" s="26">
        <f t="shared" si="270"/>
        <v>0</v>
      </c>
      <c r="I269" s="26">
        <f t="shared" si="271"/>
        <v>0</v>
      </c>
      <c r="J269" s="26">
        <f t="shared" si="272"/>
        <v>0</v>
      </c>
      <c r="K269" s="26">
        <f t="shared" si="273"/>
        <v>0</v>
      </c>
      <c r="L269" s="26">
        <f t="shared" si="283"/>
        <v>0</v>
      </c>
      <c r="M269" s="26">
        <f t="shared" si="274"/>
        <v>0</v>
      </c>
      <c r="N269" s="26">
        <f t="shared" si="275"/>
        <v>0</v>
      </c>
      <c r="O269" s="26">
        <f t="shared" si="276"/>
        <v>0</v>
      </c>
      <c r="P269" s="26">
        <f t="shared" si="277"/>
        <v>0</v>
      </c>
      <c r="Q269" s="26">
        <f t="shared" si="284"/>
        <v>0</v>
      </c>
      <c r="R269" s="26">
        <f t="shared" si="278"/>
        <v>0</v>
      </c>
      <c r="S269" s="26">
        <f t="shared" si="279"/>
        <v>0</v>
      </c>
      <c r="T269" s="26">
        <f t="shared" si="280"/>
        <v>0</v>
      </c>
      <c r="U269" s="26">
        <f t="shared" si="281"/>
        <v>0</v>
      </c>
    </row>
    <row r="270" spans="1:21" x14ac:dyDescent="0.2">
      <c r="A270" s="28" t="s">
        <v>318</v>
      </c>
      <c r="B270" s="26"/>
      <c r="C270" s="26"/>
      <c r="D270" s="26"/>
      <c r="E270" s="26">
        <f t="shared" si="231"/>
        <v>0</v>
      </c>
      <c r="F270" s="26"/>
      <c r="G270" s="26">
        <f t="shared" si="282"/>
        <v>0</v>
      </c>
      <c r="H270" s="26">
        <f t="shared" si="270"/>
        <v>0</v>
      </c>
      <c r="I270" s="26">
        <f t="shared" si="271"/>
        <v>0</v>
      </c>
      <c r="J270" s="26">
        <f t="shared" si="272"/>
        <v>0</v>
      </c>
      <c r="K270" s="26">
        <f t="shared" si="273"/>
        <v>0</v>
      </c>
      <c r="L270" s="26">
        <f t="shared" si="283"/>
        <v>0</v>
      </c>
      <c r="M270" s="26">
        <f t="shared" si="274"/>
        <v>0</v>
      </c>
      <c r="N270" s="26">
        <f t="shared" si="275"/>
        <v>0</v>
      </c>
      <c r="O270" s="26">
        <f t="shared" si="276"/>
        <v>0</v>
      </c>
      <c r="P270" s="26">
        <f t="shared" si="277"/>
        <v>0</v>
      </c>
      <c r="Q270" s="26">
        <f t="shared" si="284"/>
        <v>0</v>
      </c>
      <c r="R270" s="26">
        <f t="shared" si="278"/>
        <v>0</v>
      </c>
      <c r="S270" s="26">
        <f t="shared" si="279"/>
        <v>0</v>
      </c>
      <c r="T270" s="26">
        <f t="shared" si="280"/>
        <v>0</v>
      </c>
      <c r="U270" s="26">
        <f t="shared" si="281"/>
        <v>0</v>
      </c>
    </row>
    <row r="271" spans="1:21" x14ac:dyDescent="0.2">
      <c r="A271" s="28" t="s">
        <v>245</v>
      </c>
      <c r="B271" s="26"/>
      <c r="C271" s="26"/>
      <c r="D271" s="26"/>
      <c r="E271" s="26">
        <f t="shared" si="231"/>
        <v>0</v>
      </c>
      <c r="F271" s="26"/>
      <c r="G271" s="26">
        <f t="shared" si="282"/>
        <v>0</v>
      </c>
      <c r="H271" s="26">
        <f t="shared" si="270"/>
        <v>0</v>
      </c>
      <c r="I271" s="26">
        <f t="shared" si="271"/>
        <v>0</v>
      </c>
      <c r="J271" s="26">
        <f t="shared" si="272"/>
        <v>0</v>
      </c>
      <c r="K271" s="26">
        <f t="shared" si="273"/>
        <v>0</v>
      </c>
      <c r="L271" s="26">
        <f t="shared" si="283"/>
        <v>0</v>
      </c>
      <c r="M271" s="26">
        <f t="shared" si="274"/>
        <v>0</v>
      </c>
      <c r="N271" s="26">
        <f t="shared" si="275"/>
        <v>0</v>
      </c>
      <c r="O271" s="26">
        <f t="shared" si="276"/>
        <v>0</v>
      </c>
      <c r="P271" s="26">
        <f t="shared" si="277"/>
        <v>0</v>
      </c>
      <c r="Q271" s="26">
        <f t="shared" si="284"/>
        <v>0</v>
      </c>
      <c r="R271" s="26">
        <f t="shared" si="278"/>
        <v>0</v>
      </c>
      <c r="S271" s="26">
        <f t="shared" si="279"/>
        <v>0</v>
      </c>
      <c r="T271" s="26">
        <f t="shared" si="280"/>
        <v>0</v>
      </c>
      <c r="U271" s="26">
        <f t="shared" si="281"/>
        <v>0</v>
      </c>
    </row>
    <row r="272" spans="1:21" x14ac:dyDescent="0.2">
      <c r="A272" s="23" t="s">
        <v>319</v>
      </c>
      <c r="B272" s="24">
        <f t="shared" ref="B272:K272" si="285">SUM(B273:B285)</f>
        <v>1043</v>
      </c>
      <c r="C272" s="24">
        <f t="shared" si="285"/>
        <v>274.39999999999998</v>
      </c>
      <c r="D272" s="24">
        <f t="shared" si="285"/>
        <v>95.5</v>
      </c>
      <c r="E272" s="24">
        <f t="shared" si="285"/>
        <v>1412.9</v>
      </c>
      <c r="F272" s="24"/>
      <c r="G272" s="24">
        <f>SUM(G273:G285)-G273</f>
        <v>39508.800000000003</v>
      </c>
      <c r="H272" s="24">
        <f t="shared" si="285"/>
        <v>33582.300000000003</v>
      </c>
      <c r="I272" s="24">
        <f t="shared" si="285"/>
        <v>3767.7</v>
      </c>
      <c r="J272" s="24">
        <f t="shared" si="285"/>
        <v>2158.9</v>
      </c>
      <c r="K272" s="24">
        <f t="shared" si="285"/>
        <v>39508.9</v>
      </c>
      <c r="L272" s="24">
        <f>SUM(L273:L285)-L273</f>
        <v>44486.899999999987</v>
      </c>
      <c r="M272" s="24">
        <f>SUM(M273:M285)</f>
        <v>37813.699999999997</v>
      </c>
      <c r="N272" s="24">
        <f t="shared" ref="N272:T272" si="286">SUM(N273:N285)</f>
        <v>4242.2</v>
      </c>
      <c r="O272" s="24">
        <f t="shared" si="286"/>
        <v>2430.9</v>
      </c>
      <c r="P272" s="24">
        <f>SUM(P273:P285)</f>
        <v>44486.8</v>
      </c>
      <c r="Q272" s="24">
        <f>SUM(Q273:Q285)-Q273</f>
        <v>48668.799999999988</v>
      </c>
      <c r="R272" s="24">
        <f>SUM(R273:R285)</f>
        <v>41368.6</v>
      </c>
      <c r="S272" s="24">
        <f t="shared" si="286"/>
        <v>4641</v>
      </c>
      <c r="T272" s="24">
        <f t="shared" si="286"/>
        <v>2659.2999999999997</v>
      </c>
      <c r="U272" s="24">
        <f>SUM(U273:U285)</f>
        <v>48668.9</v>
      </c>
    </row>
    <row r="273" spans="1:21" ht="25.5" x14ac:dyDescent="0.2">
      <c r="A273" s="25" t="s">
        <v>320</v>
      </c>
      <c r="B273" s="26"/>
      <c r="C273" s="26"/>
      <c r="D273" s="26"/>
      <c r="E273" s="26">
        <f t="shared" si="231"/>
        <v>0</v>
      </c>
      <c r="F273" s="26"/>
      <c r="G273" s="27">
        <f>'прогноз 2026-2028'!AR24</f>
        <v>39508.800000000003</v>
      </c>
      <c r="H273" s="27"/>
      <c r="I273" s="27"/>
      <c r="J273" s="27"/>
      <c r="K273" s="27"/>
      <c r="L273" s="27">
        <f>'прогноз 2026-2028'!AW24</f>
        <v>44486.9</v>
      </c>
      <c r="M273" s="27"/>
      <c r="N273" s="27"/>
      <c r="O273" s="27"/>
      <c r="P273" s="27"/>
      <c r="Q273" s="27">
        <f>'прогноз 2026-2028'!BB24</f>
        <v>48668.7</v>
      </c>
      <c r="R273" s="27"/>
      <c r="S273" s="27"/>
      <c r="T273" s="27"/>
      <c r="U273" s="27"/>
    </row>
    <row r="274" spans="1:21" x14ac:dyDescent="0.2">
      <c r="A274" s="29" t="s">
        <v>321</v>
      </c>
      <c r="B274" s="26">
        <v>161.6</v>
      </c>
      <c r="C274" s="26">
        <v>57.3</v>
      </c>
      <c r="D274" s="26"/>
      <c r="E274" s="26">
        <f t="shared" ref="E274:E337" si="287">B274++C274+D274</f>
        <v>218.89999999999998</v>
      </c>
      <c r="F274" s="26">
        <v>31.7</v>
      </c>
      <c r="G274" s="26">
        <f>ROUND(F274*$G$273/100,1)</f>
        <v>12524.3</v>
      </c>
      <c r="H274" s="26">
        <f>ROUND(G274*85/100,1)-0.3</f>
        <v>10645.400000000001</v>
      </c>
      <c r="I274" s="26">
        <f>ROUND(G274*15/100,1)</f>
        <v>1878.6</v>
      </c>
      <c r="J274" s="26"/>
      <c r="K274" s="26">
        <f t="shared" ref="K274:K285" si="288">H274+I274+J274</f>
        <v>12524.000000000002</v>
      </c>
      <c r="L274" s="26">
        <f>ROUND($L$273*F274/100,1)</f>
        <v>14102.3</v>
      </c>
      <c r="M274" s="26">
        <f>ROUND(L274*85/100,1)-0.1</f>
        <v>11986.9</v>
      </c>
      <c r="N274" s="26">
        <f>ROUND(L274*15/100,1)</f>
        <v>2115.3000000000002</v>
      </c>
      <c r="O274" s="26"/>
      <c r="P274" s="26">
        <f t="shared" ref="P274:P285" si="289">M274+N274+O274</f>
        <v>14102.2</v>
      </c>
      <c r="Q274" s="26">
        <f>ROUND($Q$273*F274/100,1)</f>
        <v>15428</v>
      </c>
      <c r="R274" s="26">
        <f>ROUND(Q274*85/100,1)+0.1</f>
        <v>13113.9</v>
      </c>
      <c r="S274" s="26">
        <f>ROUND(Q274*15/100,1)</f>
        <v>2314.1999999999998</v>
      </c>
      <c r="T274" s="26"/>
      <c r="U274" s="26">
        <f t="shared" ref="U274:U285" si="290">R274+S274+T274</f>
        <v>15428.099999999999</v>
      </c>
    </row>
    <row r="275" spans="1:21" x14ac:dyDescent="0.2">
      <c r="A275" s="28" t="s">
        <v>322</v>
      </c>
      <c r="B275" s="26"/>
      <c r="C275" s="26"/>
      <c r="D275" s="26"/>
      <c r="E275" s="26">
        <f t="shared" si="287"/>
        <v>0</v>
      </c>
      <c r="F275" s="26">
        <v>0.1</v>
      </c>
      <c r="G275" s="26">
        <f t="shared" ref="G275:G285" si="291">ROUND(F275*$G$273/100,1)</f>
        <v>39.5</v>
      </c>
      <c r="H275" s="26">
        <f t="shared" ref="H275:H285" si="292">ROUND(G275*85/100,1)</f>
        <v>33.6</v>
      </c>
      <c r="I275" s="26">
        <f t="shared" ref="I275:I285" si="293">ROUND(G275*7/100,1)</f>
        <v>2.8</v>
      </c>
      <c r="J275" s="26">
        <f t="shared" ref="J275:J285" si="294">ROUND(G275*8/100,1)</f>
        <v>3.2</v>
      </c>
      <c r="K275" s="26">
        <f t="shared" si="288"/>
        <v>39.6</v>
      </c>
      <c r="L275" s="26">
        <f t="shared" ref="L275:L285" si="295">ROUND($L$273*F275/100,1)</f>
        <v>44.5</v>
      </c>
      <c r="M275" s="26">
        <f t="shared" ref="M275:M285" si="296">ROUND(L275*85/100,1)</f>
        <v>37.799999999999997</v>
      </c>
      <c r="N275" s="26">
        <f t="shared" ref="N275:N285" si="297">ROUND(L275*7/100,1)</f>
        <v>3.1</v>
      </c>
      <c r="O275" s="26">
        <f t="shared" ref="O275:O285" si="298">ROUND(L275*8/100,1)</f>
        <v>3.6</v>
      </c>
      <c r="P275" s="26">
        <f t="shared" si="289"/>
        <v>44.5</v>
      </c>
      <c r="Q275" s="26">
        <f t="shared" ref="Q275:Q285" si="299">ROUND($Q$273*F275/100,1)</f>
        <v>48.7</v>
      </c>
      <c r="R275" s="26">
        <f>ROUND(Q275*85/100,1)</f>
        <v>41.4</v>
      </c>
      <c r="S275" s="26">
        <f t="shared" ref="S275:S285" si="300">ROUND(Q275*7/100,1)</f>
        <v>3.4</v>
      </c>
      <c r="T275" s="26">
        <f t="shared" ref="T275:T285" si="301">ROUND(Q275*8/100,1)</f>
        <v>3.9</v>
      </c>
      <c r="U275" s="26">
        <f t="shared" si="290"/>
        <v>48.699999999999996</v>
      </c>
    </row>
    <row r="276" spans="1:21" x14ac:dyDescent="0.2">
      <c r="A276" s="28" t="s">
        <v>303</v>
      </c>
      <c r="B276" s="26"/>
      <c r="C276" s="26"/>
      <c r="D276" s="26"/>
      <c r="E276" s="26">
        <f t="shared" si="287"/>
        <v>0</v>
      </c>
      <c r="F276" s="26">
        <v>0</v>
      </c>
      <c r="G276" s="26">
        <f t="shared" si="291"/>
        <v>0</v>
      </c>
      <c r="H276" s="26">
        <f t="shared" si="292"/>
        <v>0</v>
      </c>
      <c r="I276" s="26">
        <f t="shared" si="293"/>
        <v>0</v>
      </c>
      <c r="J276" s="26">
        <f t="shared" si="294"/>
        <v>0</v>
      </c>
      <c r="K276" s="26">
        <f t="shared" si="288"/>
        <v>0</v>
      </c>
      <c r="L276" s="26">
        <f t="shared" si="295"/>
        <v>0</v>
      </c>
      <c r="M276" s="26">
        <f t="shared" si="296"/>
        <v>0</v>
      </c>
      <c r="N276" s="26">
        <f t="shared" si="297"/>
        <v>0</v>
      </c>
      <c r="O276" s="26">
        <f t="shared" si="298"/>
        <v>0</v>
      </c>
      <c r="P276" s="26">
        <f t="shared" si="289"/>
        <v>0</v>
      </c>
      <c r="Q276" s="26">
        <f t="shared" si="299"/>
        <v>0</v>
      </c>
      <c r="R276" s="26">
        <f t="shared" ref="R276:R285" si="302">ROUND(Q276*85/100,1)</f>
        <v>0</v>
      </c>
      <c r="S276" s="26">
        <f t="shared" si="300"/>
        <v>0</v>
      </c>
      <c r="T276" s="26">
        <f t="shared" si="301"/>
        <v>0</v>
      </c>
      <c r="U276" s="26">
        <f t="shared" si="290"/>
        <v>0</v>
      </c>
    </row>
    <row r="277" spans="1:21" x14ac:dyDescent="0.2">
      <c r="A277" s="28" t="s">
        <v>323</v>
      </c>
      <c r="B277" s="26"/>
      <c r="C277" s="26"/>
      <c r="D277" s="26"/>
      <c r="E277" s="26">
        <f t="shared" si="287"/>
        <v>0</v>
      </c>
      <c r="F277" s="26">
        <v>0.1</v>
      </c>
      <c r="G277" s="26">
        <f t="shared" si="291"/>
        <v>39.5</v>
      </c>
      <c r="H277" s="26">
        <f t="shared" si="292"/>
        <v>33.6</v>
      </c>
      <c r="I277" s="26">
        <f t="shared" si="293"/>
        <v>2.8</v>
      </c>
      <c r="J277" s="26">
        <f t="shared" si="294"/>
        <v>3.2</v>
      </c>
      <c r="K277" s="26">
        <f t="shared" si="288"/>
        <v>39.6</v>
      </c>
      <c r="L277" s="26">
        <f t="shared" si="295"/>
        <v>44.5</v>
      </c>
      <c r="M277" s="26">
        <f t="shared" si="296"/>
        <v>37.799999999999997</v>
      </c>
      <c r="N277" s="26">
        <f t="shared" si="297"/>
        <v>3.1</v>
      </c>
      <c r="O277" s="26">
        <f t="shared" si="298"/>
        <v>3.6</v>
      </c>
      <c r="P277" s="26">
        <f t="shared" si="289"/>
        <v>44.5</v>
      </c>
      <c r="Q277" s="26">
        <f t="shared" si="299"/>
        <v>48.7</v>
      </c>
      <c r="R277" s="26">
        <f t="shared" si="302"/>
        <v>41.4</v>
      </c>
      <c r="S277" s="26">
        <f t="shared" si="300"/>
        <v>3.4</v>
      </c>
      <c r="T277" s="26">
        <f t="shared" si="301"/>
        <v>3.9</v>
      </c>
      <c r="U277" s="26">
        <f t="shared" si="290"/>
        <v>48.699999999999996</v>
      </c>
    </row>
    <row r="278" spans="1:21" x14ac:dyDescent="0.2">
      <c r="A278" s="28" t="s">
        <v>324</v>
      </c>
      <c r="B278" s="26"/>
      <c r="C278" s="26"/>
      <c r="D278" s="26"/>
      <c r="E278" s="26">
        <f t="shared" si="287"/>
        <v>0</v>
      </c>
      <c r="F278" s="26">
        <v>0</v>
      </c>
      <c r="G278" s="26">
        <f t="shared" si="291"/>
        <v>0</v>
      </c>
      <c r="H278" s="26">
        <f t="shared" si="292"/>
        <v>0</v>
      </c>
      <c r="I278" s="26">
        <f t="shared" si="293"/>
        <v>0</v>
      </c>
      <c r="J278" s="26">
        <f t="shared" si="294"/>
        <v>0</v>
      </c>
      <c r="K278" s="26">
        <f t="shared" si="288"/>
        <v>0</v>
      </c>
      <c r="L278" s="26">
        <f t="shared" si="295"/>
        <v>0</v>
      </c>
      <c r="M278" s="26">
        <f t="shared" si="296"/>
        <v>0</v>
      </c>
      <c r="N278" s="26">
        <f t="shared" si="297"/>
        <v>0</v>
      </c>
      <c r="O278" s="26">
        <f t="shared" si="298"/>
        <v>0</v>
      </c>
      <c r="P278" s="26">
        <f t="shared" si="289"/>
        <v>0</v>
      </c>
      <c r="Q278" s="26">
        <f t="shared" si="299"/>
        <v>0</v>
      </c>
      <c r="R278" s="26">
        <f t="shared" si="302"/>
        <v>0</v>
      </c>
      <c r="S278" s="26">
        <f t="shared" si="300"/>
        <v>0</v>
      </c>
      <c r="T278" s="26">
        <f t="shared" si="301"/>
        <v>0</v>
      </c>
      <c r="U278" s="26">
        <f t="shared" si="290"/>
        <v>0</v>
      </c>
    </row>
    <row r="279" spans="1:21" x14ac:dyDescent="0.2">
      <c r="A279" s="28" t="s">
        <v>325</v>
      </c>
      <c r="B279" s="26"/>
      <c r="C279" s="26"/>
      <c r="D279" s="26"/>
      <c r="E279" s="26">
        <f t="shared" si="287"/>
        <v>0</v>
      </c>
      <c r="F279" s="26">
        <v>0.1</v>
      </c>
      <c r="G279" s="26">
        <f t="shared" si="291"/>
        <v>39.5</v>
      </c>
      <c r="H279" s="26">
        <f t="shared" si="292"/>
        <v>33.6</v>
      </c>
      <c r="I279" s="26">
        <f t="shared" si="293"/>
        <v>2.8</v>
      </c>
      <c r="J279" s="26">
        <f t="shared" si="294"/>
        <v>3.2</v>
      </c>
      <c r="K279" s="26">
        <f t="shared" si="288"/>
        <v>39.6</v>
      </c>
      <c r="L279" s="26">
        <f t="shared" si="295"/>
        <v>44.5</v>
      </c>
      <c r="M279" s="26">
        <f t="shared" si="296"/>
        <v>37.799999999999997</v>
      </c>
      <c r="N279" s="26">
        <f t="shared" si="297"/>
        <v>3.1</v>
      </c>
      <c r="O279" s="26">
        <f t="shared" si="298"/>
        <v>3.6</v>
      </c>
      <c r="P279" s="26">
        <f t="shared" si="289"/>
        <v>44.5</v>
      </c>
      <c r="Q279" s="26">
        <f t="shared" si="299"/>
        <v>48.7</v>
      </c>
      <c r="R279" s="26">
        <f t="shared" si="302"/>
        <v>41.4</v>
      </c>
      <c r="S279" s="26">
        <f t="shared" si="300"/>
        <v>3.4</v>
      </c>
      <c r="T279" s="26">
        <f t="shared" si="301"/>
        <v>3.9</v>
      </c>
      <c r="U279" s="26">
        <f t="shared" si="290"/>
        <v>48.699999999999996</v>
      </c>
    </row>
    <row r="280" spans="1:21" x14ac:dyDescent="0.2">
      <c r="A280" s="28" t="s">
        <v>326</v>
      </c>
      <c r="B280" s="26"/>
      <c r="C280" s="26"/>
      <c r="D280" s="26"/>
      <c r="E280" s="26">
        <f t="shared" si="287"/>
        <v>0</v>
      </c>
      <c r="F280" s="26">
        <v>0</v>
      </c>
      <c r="G280" s="26">
        <f t="shared" si="291"/>
        <v>0</v>
      </c>
      <c r="H280" s="26">
        <f t="shared" si="292"/>
        <v>0</v>
      </c>
      <c r="I280" s="26">
        <f t="shared" si="293"/>
        <v>0</v>
      </c>
      <c r="J280" s="26">
        <f t="shared" si="294"/>
        <v>0</v>
      </c>
      <c r="K280" s="26">
        <f t="shared" si="288"/>
        <v>0</v>
      </c>
      <c r="L280" s="26">
        <f t="shared" si="295"/>
        <v>0</v>
      </c>
      <c r="M280" s="26">
        <f t="shared" si="296"/>
        <v>0</v>
      </c>
      <c r="N280" s="26">
        <f t="shared" si="297"/>
        <v>0</v>
      </c>
      <c r="O280" s="26">
        <f t="shared" si="298"/>
        <v>0</v>
      </c>
      <c r="P280" s="26">
        <f t="shared" si="289"/>
        <v>0</v>
      </c>
      <c r="Q280" s="26">
        <f t="shared" si="299"/>
        <v>0</v>
      </c>
      <c r="R280" s="26">
        <f t="shared" si="302"/>
        <v>0</v>
      </c>
      <c r="S280" s="26">
        <f t="shared" si="300"/>
        <v>0</v>
      </c>
      <c r="T280" s="26">
        <f t="shared" si="301"/>
        <v>0</v>
      </c>
      <c r="U280" s="26">
        <f t="shared" si="290"/>
        <v>0</v>
      </c>
    </row>
    <row r="281" spans="1:21" x14ac:dyDescent="0.2">
      <c r="A281" s="28" t="s">
        <v>327</v>
      </c>
      <c r="B281" s="26"/>
      <c r="C281" s="26"/>
      <c r="D281" s="26"/>
      <c r="E281" s="26">
        <f t="shared" si="287"/>
        <v>0</v>
      </c>
      <c r="F281" s="26">
        <v>0</v>
      </c>
      <c r="G281" s="26">
        <f t="shared" si="291"/>
        <v>0</v>
      </c>
      <c r="H281" s="26">
        <f t="shared" si="292"/>
        <v>0</v>
      </c>
      <c r="I281" s="26">
        <f t="shared" si="293"/>
        <v>0</v>
      </c>
      <c r="J281" s="26">
        <f t="shared" si="294"/>
        <v>0</v>
      </c>
      <c r="K281" s="26">
        <f t="shared" si="288"/>
        <v>0</v>
      </c>
      <c r="L281" s="26">
        <f t="shared" si="295"/>
        <v>0</v>
      </c>
      <c r="M281" s="26">
        <f t="shared" si="296"/>
        <v>0</v>
      </c>
      <c r="N281" s="26">
        <f t="shared" si="297"/>
        <v>0</v>
      </c>
      <c r="O281" s="26">
        <f t="shared" si="298"/>
        <v>0</v>
      </c>
      <c r="P281" s="26">
        <f t="shared" si="289"/>
        <v>0</v>
      </c>
      <c r="Q281" s="26">
        <f t="shared" si="299"/>
        <v>0</v>
      </c>
      <c r="R281" s="26">
        <f t="shared" si="302"/>
        <v>0</v>
      </c>
      <c r="S281" s="26">
        <f t="shared" si="300"/>
        <v>0</v>
      </c>
      <c r="T281" s="26">
        <f t="shared" si="301"/>
        <v>0</v>
      </c>
      <c r="U281" s="26">
        <f t="shared" si="290"/>
        <v>0</v>
      </c>
    </row>
    <row r="282" spans="1:21" x14ac:dyDescent="0.2">
      <c r="A282" s="28" t="s">
        <v>328</v>
      </c>
      <c r="B282" s="26"/>
      <c r="C282" s="26"/>
      <c r="D282" s="26"/>
      <c r="E282" s="26">
        <f t="shared" si="287"/>
        <v>0</v>
      </c>
      <c r="F282" s="26">
        <v>0</v>
      </c>
      <c r="G282" s="26">
        <f t="shared" si="291"/>
        <v>0</v>
      </c>
      <c r="H282" s="26">
        <f t="shared" si="292"/>
        <v>0</v>
      </c>
      <c r="I282" s="26">
        <f t="shared" si="293"/>
        <v>0</v>
      </c>
      <c r="J282" s="26">
        <f t="shared" si="294"/>
        <v>0</v>
      </c>
      <c r="K282" s="26">
        <f t="shared" si="288"/>
        <v>0</v>
      </c>
      <c r="L282" s="26">
        <f t="shared" si="295"/>
        <v>0</v>
      </c>
      <c r="M282" s="26">
        <f t="shared" si="296"/>
        <v>0</v>
      </c>
      <c r="N282" s="26">
        <f t="shared" si="297"/>
        <v>0</v>
      </c>
      <c r="O282" s="26">
        <f t="shared" si="298"/>
        <v>0</v>
      </c>
      <c r="P282" s="26">
        <f t="shared" si="289"/>
        <v>0</v>
      </c>
      <c r="Q282" s="26">
        <f t="shared" si="299"/>
        <v>0</v>
      </c>
      <c r="R282" s="26">
        <f t="shared" si="302"/>
        <v>0</v>
      </c>
      <c r="S282" s="26">
        <f t="shared" si="300"/>
        <v>0</v>
      </c>
      <c r="T282" s="26">
        <f t="shared" si="301"/>
        <v>0</v>
      </c>
      <c r="U282" s="26">
        <f t="shared" si="290"/>
        <v>0</v>
      </c>
    </row>
    <row r="283" spans="1:21" x14ac:dyDescent="0.2">
      <c r="A283" s="28" t="s">
        <v>329</v>
      </c>
      <c r="B283" s="26"/>
      <c r="C283" s="26"/>
      <c r="D283" s="26"/>
      <c r="E283" s="26">
        <f t="shared" si="287"/>
        <v>0</v>
      </c>
      <c r="F283" s="26">
        <v>0.1</v>
      </c>
      <c r="G283" s="26">
        <f t="shared" si="291"/>
        <v>39.5</v>
      </c>
      <c r="H283" s="26">
        <f t="shared" si="292"/>
        <v>33.6</v>
      </c>
      <c r="I283" s="26">
        <f t="shared" si="293"/>
        <v>2.8</v>
      </c>
      <c r="J283" s="26">
        <f t="shared" si="294"/>
        <v>3.2</v>
      </c>
      <c r="K283" s="26">
        <f t="shared" si="288"/>
        <v>39.6</v>
      </c>
      <c r="L283" s="26">
        <f t="shared" si="295"/>
        <v>44.5</v>
      </c>
      <c r="M283" s="26">
        <f t="shared" si="296"/>
        <v>37.799999999999997</v>
      </c>
      <c r="N283" s="26">
        <f t="shared" si="297"/>
        <v>3.1</v>
      </c>
      <c r="O283" s="26">
        <f t="shared" si="298"/>
        <v>3.6</v>
      </c>
      <c r="P283" s="26">
        <f t="shared" si="289"/>
        <v>44.5</v>
      </c>
      <c r="Q283" s="26">
        <f t="shared" si="299"/>
        <v>48.7</v>
      </c>
      <c r="R283" s="26">
        <f t="shared" si="302"/>
        <v>41.4</v>
      </c>
      <c r="S283" s="26">
        <f t="shared" si="300"/>
        <v>3.4</v>
      </c>
      <c r="T283" s="26">
        <f t="shared" si="301"/>
        <v>3.9</v>
      </c>
      <c r="U283" s="26">
        <f t="shared" si="290"/>
        <v>48.699999999999996</v>
      </c>
    </row>
    <row r="284" spans="1:21" x14ac:dyDescent="0.2">
      <c r="A284" s="28" t="s">
        <v>330</v>
      </c>
      <c r="B284" s="26"/>
      <c r="C284" s="26"/>
      <c r="D284" s="26"/>
      <c r="E284" s="26">
        <f t="shared" si="287"/>
        <v>0</v>
      </c>
      <c r="F284" s="26">
        <v>0</v>
      </c>
      <c r="G284" s="26">
        <f t="shared" si="291"/>
        <v>0</v>
      </c>
      <c r="H284" s="26">
        <f t="shared" si="292"/>
        <v>0</v>
      </c>
      <c r="I284" s="26">
        <f t="shared" si="293"/>
        <v>0</v>
      </c>
      <c r="J284" s="26">
        <f t="shared" si="294"/>
        <v>0</v>
      </c>
      <c r="K284" s="26">
        <f t="shared" si="288"/>
        <v>0</v>
      </c>
      <c r="L284" s="26">
        <f t="shared" si="295"/>
        <v>0</v>
      </c>
      <c r="M284" s="26">
        <f t="shared" si="296"/>
        <v>0</v>
      </c>
      <c r="N284" s="26">
        <f t="shared" si="297"/>
        <v>0</v>
      </c>
      <c r="O284" s="26">
        <f t="shared" si="298"/>
        <v>0</v>
      </c>
      <c r="P284" s="26">
        <f t="shared" si="289"/>
        <v>0</v>
      </c>
      <c r="Q284" s="26">
        <f t="shared" si="299"/>
        <v>0</v>
      </c>
      <c r="R284" s="26">
        <f t="shared" si="302"/>
        <v>0</v>
      </c>
      <c r="S284" s="26">
        <f t="shared" si="300"/>
        <v>0</v>
      </c>
      <c r="T284" s="26">
        <f t="shared" si="301"/>
        <v>0</v>
      </c>
      <c r="U284" s="26">
        <f t="shared" si="290"/>
        <v>0</v>
      </c>
    </row>
    <row r="285" spans="1:21" x14ac:dyDescent="0.2">
      <c r="A285" s="28" t="s">
        <v>331</v>
      </c>
      <c r="B285" s="26">
        <v>881.4</v>
      </c>
      <c r="C285" s="26">
        <v>217.1</v>
      </c>
      <c r="D285" s="26">
        <v>95.5</v>
      </c>
      <c r="E285" s="26">
        <f t="shared" si="287"/>
        <v>1194</v>
      </c>
      <c r="F285" s="26">
        <v>67.900000000000006</v>
      </c>
      <c r="G285" s="26">
        <f t="shared" si="291"/>
        <v>26826.5</v>
      </c>
      <c r="H285" s="26">
        <f t="shared" si="292"/>
        <v>22802.5</v>
      </c>
      <c r="I285" s="26">
        <f t="shared" si="293"/>
        <v>1877.9</v>
      </c>
      <c r="J285" s="26">
        <f t="shared" si="294"/>
        <v>2146.1</v>
      </c>
      <c r="K285" s="26">
        <f t="shared" si="288"/>
        <v>26826.5</v>
      </c>
      <c r="L285" s="26">
        <f t="shared" si="295"/>
        <v>30206.6</v>
      </c>
      <c r="M285" s="26">
        <f t="shared" si="296"/>
        <v>25675.599999999999</v>
      </c>
      <c r="N285" s="26">
        <f t="shared" si="297"/>
        <v>2114.5</v>
      </c>
      <c r="O285" s="26">
        <f t="shared" si="298"/>
        <v>2416.5</v>
      </c>
      <c r="P285" s="26">
        <f t="shared" si="289"/>
        <v>30206.6</v>
      </c>
      <c r="Q285" s="26">
        <f t="shared" si="299"/>
        <v>33046</v>
      </c>
      <c r="R285" s="26">
        <f t="shared" si="302"/>
        <v>28089.1</v>
      </c>
      <c r="S285" s="26">
        <f t="shared" si="300"/>
        <v>2313.1999999999998</v>
      </c>
      <c r="T285" s="26">
        <f t="shared" si="301"/>
        <v>2643.7</v>
      </c>
      <c r="U285" s="26">
        <f t="shared" si="290"/>
        <v>33046</v>
      </c>
    </row>
    <row r="286" spans="1:21" x14ac:dyDescent="0.2">
      <c r="A286" s="23" t="s">
        <v>332</v>
      </c>
      <c r="B286" s="24">
        <f t="shared" ref="B286:K286" si="303">SUM(B287:B298)</f>
        <v>22.9</v>
      </c>
      <c r="C286" s="24">
        <f t="shared" si="303"/>
        <v>9.9</v>
      </c>
      <c r="D286" s="24">
        <f t="shared" si="303"/>
        <v>0</v>
      </c>
      <c r="E286" s="24">
        <f t="shared" si="303"/>
        <v>32.799999999999997</v>
      </c>
      <c r="F286" s="24"/>
      <c r="G286" s="24">
        <f>SUM(G287:G298)-G287</f>
        <v>2077.1</v>
      </c>
      <c r="H286" s="24">
        <f t="shared" si="303"/>
        <v>1765.5</v>
      </c>
      <c r="I286" s="24">
        <f t="shared" si="303"/>
        <v>311.60000000000002</v>
      </c>
      <c r="J286" s="24">
        <f t="shared" si="303"/>
        <v>0</v>
      </c>
      <c r="K286" s="24">
        <f t="shared" si="303"/>
        <v>2077.1</v>
      </c>
      <c r="L286" s="24">
        <f>SUM(L287:L298)-L287</f>
        <v>2241.1999999999998</v>
      </c>
      <c r="M286" s="24">
        <f t="shared" ref="M286:U286" si="304">SUM(M287:M298)</f>
        <v>1905</v>
      </c>
      <c r="N286" s="24">
        <f t="shared" si="304"/>
        <v>336.2</v>
      </c>
      <c r="O286" s="24">
        <f t="shared" si="304"/>
        <v>0</v>
      </c>
      <c r="P286" s="24">
        <f t="shared" si="304"/>
        <v>2241.1999999999998</v>
      </c>
      <c r="Q286" s="24">
        <f>SUM(Q287:Q298)-Q287</f>
        <v>2418.3000000000002</v>
      </c>
      <c r="R286" s="24">
        <f>SUM(R287:R298)</f>
        <v>2055.6</v>
      </c>
      <c r="S286" s="24">
        <f t="shared" si="304"/>
        <v>362.7</v>
      </c>
      <c r="T286" s="24">
        <f t="shared" si="304"/>
        <v>0</v>
      </c>
      <c r="U286" s="24">
        <f t="shared" si="304"/>
        <v>2418.2999999999997</v>
      </c>
    </row>
    <row r="287" spans="1:21" ht="25.5" x14ac:dyDescent="0.2">
      <c r="A287" s="25" t="s">
        <v>333</v>
      </c>
      <c r="B287" s="26"/>
      <c r="C287" s="26"/>
      <c r="D287" s="26"/>
      <c r="E287" s="26">
        <f t="shared" si="287"/>
        <v>0</v>
      </c>
      <c r="F287" s="26"/>
      <c r="G287" s="27">
        <f>'прогноз 2026-2028'!AR25</f>
        <v>2077.1</v>
      </c>
      <c r="H287" s="27"/>
      <c r="I287" s="27"/>
      <c r="J287" s="27"/>
      <c r="K287" s="27"/>
      <c r="L287" s="27">
        <f>'прогноз 2026-2028'!AW25</f>
        <v>2241.1999999999998</v>
      </c>
      <c r="M287" s="27"/>
      <c r="N287" s="27"/>
      <c r="O287" s="27"/>
      <c r="P287" s="27"/>
      <c r="Q287" s="27">
        <f>'прогноз 2026-2028'!BB25</f>
        <v>2418.3000000000002</v>
      </c>
      <c r="R287" s="27"/>
      <c r="S287" s="27"/>
      <c r="T287" s="27"/>
      <c r="U287" s="27"/>
    </row>
    <row r="288" spans="1:21" x14ac:dyDescent="0.2">
      <c r="A288" s="29" t="s">
        <v>334</v>
      </c>
      <c r="B288" s="26">
        <v>22.9</v>
      </c>
      <c r="C288" s="26">
        <v>9.9</v>
      </c>
      <c r="D288" s="26"/>
      <c r="E288" s="26">
        <f t="shared" si="287"/>
        <v>32.799999999999997</v>
      </c>
      <c r="F288" s="26">
        <f>ROUND(E288/$E$286*100,1)</f>
        <v>100</v>
      </c>
      <c r="G288" s="26">
        <f>ROUND(F288*$G$287/100,1)</f>
        <v>2077.1</v>
      </c>
      <c r="H288" s="26">
        <f>ROUND(G288*85/100,1)</f>
        <v>1765.5</v>
      </c>
      <c r="I288" s="26">
        <f>ROUND(G288*15/100,1)</f>
        <v>311.60000000000002</v>
      </c>
      <c r="J288" s="26"/>
      <c r="K288" s="26">
        <f t="shared" ref="K288:K298" si="305">H288+I288+J288</f>
        <v>2077.1</v>
      </c>
      <c r="L288" s="26">
        <f>ROUND($L$287*F288/100,1)</f>
        <v>2241.1999999999998</v>
      </c>
      <c r="M288" s="26">
        <f t="shared" ref="M288:M298" si="306">ROUND(L288*85/100,1)</f>
        <v>1905</v>
      </c>
      <c r="N288" s="26">
        <f>ROUND(L288*15/100,1)</f>
        <v>336.2</v>
      </c>
      <c r="O288" s="26"/>
      <c r="P288" s="26">
        <f t="shared" ref="P288:P298" si="307">M288+N288+O288</f>
        <v>2241.1999999999998</v>
      </c>
      <c r="Q288" s="26">
        <f>ROUND($Q$287*F288/100,1)</f>
        <v>2418.3000000000002</v>
      </c>
      <c r="R288" s="26">
        <f t="shared" ref="R288:R298" si="308">ROUND(Q288*85/100,1)</f>
        <v>2055.6</v>
      </c>
      <c r="S288" s="26">
        <f>ROUND(Q288*15/100,1)</f>
        <v>362.7</v>
      </c>
      <c r="T288" s="26"/>
      <c r="U288" s="26">
        <f t="shared" ref="U288:U298" si="309">R288+S288+T288</f>
        <v>2418.2999999999997</v>
      </c>
    </row>
    <row r="289" spans="1:21" x14ac:dyDescent="0.2">
      <c r="A289" s="29" t="s">
        <v>335</v>
      </c>
      <c r="B289" s="26"/>
      <c r="C289" s="26"/>
      <c r="D289" s="26"/>
      <c r="E289" s="26"/>
      <c r="F289" s="26">
        <f t="shared" ref="F289:F298" si="310">ROUND(E289/$E$286*100,1)</f>
        <v>0</v>
      </c>
      <c r="G289" s="26">
        <f t="shared" ref="G289:G298" si="311">ROUND(F289*$G$287/100,1)</f>
        <v>0</v>
      </c>
      <c r="H289" s="26">
        <f t="shared" ref="H289:H298" si="312">ROUND(G289*85/100,1)</f>
        <v>0</v>
      </c>
      <c r="I289" s="26">
        <f>ROUND(G289*15/100,1)</f>
        <v>0</v>
      </c>
      <c r="J289" s="26"/>
      <c r="K289" s="26">
        <f t="shared" si="305"/>
        <v>0</v>
      </c>
      <c r="L289" s="26">
        <f t="shared" ref="L289:L298" si="313">ROUND($L$287*F289/100,1)</f>
        <v>0</v>
      </c>
      <c r="M289" s="26">
        <f t="shared" si="306"/>
        <v>0</v>
      </c>
      <c r="N289" s="26">
        <f>ROUND(L289*15/100,1)</f>
        <v>0</v>
      </c>
      <c r="O289" s="26"/>
      <c r="P289" s="26">
        <f t="shared" si="307"/>
        <v>0</v>
      </c>
      <c r="Q289" s="26">
        <f t="shared" ref="Q289:Q298" si="314">ROUND($Q$287*F289/100,1)</f>
        <v>0</v>
      </c>
      <c r="R289" s="26">
        <f t="shared" si="308"/>
        <v>0</v>
      </c>
      <c r="S289" s="26">
        <f>ROUND(Q289*7/100,1)</f>
        <v>0</v>
      </c>
      <c r="T289" s="26">
        <f t="shared" ref="T289:T298" si="315">ROUND(Q289*8/100,1)</f>
        <v>0</v>
      </c>
      <c r="U289" s="26">
        <f t="shared" si="309"/>
        <v>0</v>
      </c>
    </row>
    <row r="290" spans="1:21" x14ac:dyDescent="0.2">
      <c r="A290" s="28" t="s">
        <v>336</v>
      </c>
      <c r="B290" s="26"/>
      <c r="C290" s="26"/>
      <c r="D290" s="26"/>
      <c r="E290" s="26">
        <f t="shared" si="287"/>
        <v>0</v>
      </c>
      <c r="F290" s="26">
        <f t="shared" si="310"/>
        <v>0</v>
      </c>
      <c r="G290" s="26">
        <f t="shared" si="311"/>
        <v>0</v>
      </c>
      <c r="H290" s="26">
        <f>ROUND(G290*85/100,1)</f>
        <v>0</v>
      </c>
      <c r="I290" s="26">
        <f t="shared" ref="I290:I298" si="316">ROUND(G290*7/100,1)</f>
        <v>0</v>
      </c>
      <c r="J290" s="26">
        <f t="shared" ref="J290:J298" si="317">ROUND(G290*8/100,1)</f>
        <v>0</v>
      </c>
      <c r="K290" s="26">
        <f t="shared" si="305"/>
        <v>0</v>
      </c>
      <c r="L290" s="26">
        <f t="shared" si="313"/>
        <v>0</v>
      </c>
      <c r="M290" s="26">
        <f t="shared" si="306"/>
        <v>0</v>
      </c>
      <c r="N290" s="26">
        <f t="shared" ref="N290:N298" si="318">ROUND(L290*7/100,1)</f>
        <v>0</v>
      </c>
      <c r="O290" s="26">
        <f t="shared" ref="O290:O298" si="319">ROUND(L290*8/100,1)</f>
        <v>0</v>
      </c>
      <c r="P290" s="26">
        <f t="shared" si="307"/>
        <v>0</v>
      </c>
      <c r="Q290" s="26">
        <f t="shared" si="314"/>
        <v>0</v>
      </c>
      <c r="R290" s="26">
        <f t="shared" si="308"/>
        <v>0</v>
      </c>
      <c r="S290" s="26">
        <f t="shared" ref="S290:S298" si="320">ROUND(Q290*7/100,1)</f>
        <v>0</v>
      </c>
      <c r="T290" s="26">
        <f t="shared" si="315"/>
        <v>0</v>
      </c>
      <c r="U290" s="26">
        <f t="shared" si="309"/>
        <v>0</v>
      </c>
    </row>
    <row r="291" spans="1:21" x14ac:dyDescent="0.2">
      <c r="A291" s="28" t="s">
        <v>337</v>
      </c>
      <c r="B291" s="26"/>
      <c r="C291" s="26"/>
      <c r="D291" s="26"/>
      <c r="E291" s="26">
        <f t="shared" si="287"/>
        <v>0</v>
      </c>
      <c r="F291" s="26">
        <f t="shared" si="310"/>
        <v>0</v>
      </c>
      <c r="G291" s="26">
        <f t="shared" si="311"/>
        <v>0</v>
      </c>
      <c r="H291" s="26">
        <f t="shared" si="312"/>
        <v>0</v>
      </c>
      <c r="I291" s="26">
        <f t="shared" si="316"/>
        <v>0</v>
      </c>
      <c r="J291" s="26">
        <f t="shared" si="317"/>
        <v>0</v>
      </c>
      <c r="K291" s="26">
        <f t="shared" si="305"/>
        <v>0</v>
      </c>
      <c r="L291" s="26">
        <f t="shared" si="313"/>
        <v>0</v>
      </c>
      <c r="M291" s="26">
        <f t="shared" si="306"/>
        <v>0</v>
      </c>
      <c r="N291" s="26">
        <f t="shared" si="318"/>
        <v>0</v>
      </c>
      <c r="O291" s="26">
        <f t="shared" si="319"/>
        <v>0</v>
      </c>
      <c r="P291" s="26">
        <f t="shared" si="307"/>
        <v>0</v>
      </c>
      <c r="Q291" s="26">
        <f t="shared" si="314"/>
        <v>0</v>
      </c>
      <c r="R291" s="26">
        <f t="shared" si="308"/>
        <v>0</v>
      </c>
      <c r="S291" s="26">
        <f t="shared" si="320"/>
        <v>0</v>
      </c>
      <c r="T291" s="26">
        <f t="shared" si="315"/>
        <v>0</v>
      </c>
      <c r="U291" s="26">
        <f t="shared" si="309"/>
        <v>0</v>
      </c>
    </row>
    <row r="292" spans="1:21" x14ac:dyDescent="0.2">
      <c r="A292" s="28" t="s">
        <v>338</v>
      </c>
      <c r="B292" s="26"/>
      <c r="C292" s="26"/>
      <c r="D292" s="26"/>
      <c r="E292" s="26">
        <f t="shared" si="287"/>
        <v>0</v>
      </c>
      <c r="F292" s="26">
        <f t="shared" si="310"/>
        <v>0</v>
      </c>
      <c r="G292" s="26">
        <f t="shared" si="311"/>
        <v>0</v>
      </c>
      <c r="H292" s="26">
        <f t="shared" si="312"/>
        <v>0</v>
      </c>
      <c r="I292" s="26">
        <f t="shared" si="316"/>
        <v>0</v>
      </c>
      <c r="J292" s="26">
        <f t="shared" si="317"/>
        <v>0</v>
      </c>
      <c r="K292" s="26">
        <f t="shared" si="305"/>
        <v>0</v>
      </c>
      <c r="L292" s="26">
        <f t="shared" si="313"/>
        <v>0</v>
      </c>
      <c r="M292" s="26">
        <f t="shared" si="306"/>
        <v>0</v>
      </c>
      <c r="N292" s="26">
        <f t="shared" si="318"/>
        <v>0</v>
      </c>
      <c r="O292" s="26">
        <f t="shared" si="319"/>
        <v>0</v>
      </c>
      <c r="P292" s="26">
        <f t="shared" si="307"/>
        <v>0</v>
      </c>
      <c r="Q292" s="26">
        <f t="shared" si="314"/>
        <v>0</v>
      </c>
      <c r="R292" s="26">
        <f t="shared" si="308"/>
        <v>0</v>
      </c>
      <c r="S292" s="26">
        <f>ROUND(Q292*7/100,1)</f>
        <v>0</v>
      </c>
      <c r="T292" s="26">
        <f t="shared" si="315"/>
        <v>0</v>
      </c>
      <c r="U292" s="26">
        <f t="shared" si="309"/>
        <v>0</v>
      </c>
    </row>
    <row r="293" spans="1:21" x14ac:dyDescent="0.2">
      <c r="A293" s="28" t="s">
        <v>339</v>
      </c>
      <c r="B293" s="26"/>
      <c r="C293" s="26"/>
      <c r="D293" s="26"/>
      <c r="E293" s="26">
        <f t="shared" si="287"/>
        <v>0</v>
      </c>
      <c r="F293" s="26">
        <f t="shared" si="310"/>
        <v>0</v>
      </c>
      <c r="G293" s="26">
        <f t="shared" si="311"/>
        <v>0</v>
      </c>
      <c r="H293" s="26">
        <f t="shared" si="312"/>
        <v>0</v>
      </c>
      <c r="I293" s="26">
        <f t="shared" si="316"/>
        <v>0</v>
      </c>
      <c r="J293" s="26">
        <f t="shared" si="317"/>
        <v>0</v>
      </c>
      <c r="K293" s="26">
        <f t="shared" si="305"/>
        <v>0</v>
      </c>
      <c r="L293" s="26">
        <f t="shared" si="313"/>
        <v>0</v>
      </c>
      <c r="M293" s="26">
        <f t="shared" si="306"/>
        <v>0</v>
      </c>
      <c r="N293" s="26">
        <f t="shared" si="318"/>
        <v>0</v>
      </c>
      <c r="O293" s="26">
        <f t="shared" si="319"/>
        <v>0</v>
      </c>
      <c r="P293" s="26">
        <f t="shared" si="307"/>
        <v>0</v>
      </c>
      <c r="Q293" s="26">
        <f t="shared" si="314"/>
        <v>0</v>
      </c>
      <c r="R293" s="26">
        <f t="shared" si="308"/>
        <v>0</v>
      </c>
      <c r="S293" s="26">
        <f t="shared" si="320"/>
        <v>0</v>
      </c>
      <c r="T293" s="26">
        <f t="shared" si="315"/>
        <v>0</v>
      </c>
      <c r="U293" s="26">
        <f t="shared" si="309"/>
        <v>0</v>
      </c>
    </row>
    <row r="294" spans="1:21" x14ac:dyDescent="0.2">
      <c r="A294" s="28" t="s">
        <v>340</v>
      </c>
      <c r="B294" s="26"/>
      <c r="C294" s="26"/>
      <c r="D294" s="26"/>
      <c r="E294" s="26">
        <f t="shared" si="287"/>
        <v>0</v>
      </c>
      <c r="F294" s="26">
        <f t="shared" si="310"/>
        <v>0</v>
      </c>
      <c r="G294" s="26">
        <f t="shared" si="311"/>
        <v>0</v>
      </c>
      <c r="H294" s="26">
        <f t="shared" si="312"/>
        <v>0</v>
      </c>
      <c r="I294" s="26">
        <f t="shared" si="316"/>
        <v>0</v>
      </c>
      <c r="J294" s="26">
        <f t="shared" si="317"/>
        <v>0</v>
      </c>
      <c r="K294" s="26">
        <f t="shared" si="305"/>
        <v>0</v>
      </c>
      <c r="L294" s="26">
        <f t="shared" si="313"/>
        <v>0</v>
      </c>
      <c r="M294" s="26">
        <f t="shared" si="306"/>
        <v>0</v>
      </c>
      <c r="N294" s="26">
        <f t="shared" si="318"/>
        <v>0</v>
      </c>
      <c r="O294" s="26">
        <f t="shared" si="319"/>
        <v>0</v>
      </c>
      <c r="P294" s="26">
        <f t="shared" si="307"/>
        <v>0</v>
      </c>
      <c r="Q294" s="26">
        <f t="shared" si="314"/>
        <v>0</v>
      </c>
      <c r="R294" s="26">
        <f t="shared" si="308"/>
        <v>0</v>
      </c>
      <c r="S294" s="26">
        <f t="shared" si="320"/>
        <v>0</v>
      </c>
      <c r="T294" s="26">
        <f t="shared" si="315"/>
        <v>0</v>
      </c>
      <c r="U294" s="26">
        <f t="shared" si="309"/>
        <v>0</v>
      </c>
    </row>
    <row r="295" spans="1:21" x14ac:dyDescent="0.2">
      <c r="A295" s="28" t="s">
        <v>341</v>
      </c>
      <c r="B295" s="26"/>
      <c r="C295" s="26"/>
      <c r="D295" s="26"/>
      <c r="E295" s="26">
        <f t="shared" si="287"/>
        <v>0</v>
      </c>
      <c r="F295" s="26">
        <f t="shared" si="310"/>
        <v>0</v>
      </c>
      <c r="G295" s="26">
        <f t="shared" si="311"/>
        <v>0</v>
      </c>
      <c r="H295" s="26">
        <f t="shared" si="312"/>
        <v>0</v>
      </c>
      <c r="I295" s="26">
        <f t="shared" si="316"/>
        <v>0</v>
      </c>
      <c r="J295" s="26">
        <f t="shared" si="317"/>
        <v>0</v>
      </c>
      <c r="K295" s="26">
        <f t="shared" si="305"/>
        <v>0</v>
      </c>
      <c r="L295" s="26">
        <f t="shared" si="313"/>
        <v>0</v>
      </c>
      <c r="M295" s="26">
        <f t="shared" si="306"/>
        <v>0</v>
      </c>
      <c r="N295" s="26">
        <f t="shared" si="318"/>
        <v>0</v>
      </c>
      <c r="O295" s="26">
        <f t="shared" si="319"/>
        <v>0</v>
      </c>
      <c r="P295" s="26">
        <f t="shared" si="307"/>
        <v>0</v>
      </c>
      <c r="Q295" s="26">
        <f t="shared" si="314"/>
        <v>0</v>
      </c>
      <c r="R295" s="26">
        <f t="shared" si="308"/>
        <v>0</v>
      </c>
      <c r="S295" s="26">
        <f t="shared" si="320"/>
        <v>0</v>
      </c>
      <c r="T295" s="26">
        <f t="shared" si="315"/>
        <v>0</v>
      </c>
      <c r="U295" s="26">
        <f t="shared" si="309"/>
        <v>0</v>
      </c>
    </row>
    <row r="296" spans="1:21" x14ac:dyDescent="0.2">
      <c r="A296" s="28" t="s">
        <v>342</v>
      </c>
      <c r="B296" s="26"/>
      <c r="C296" s="26"/>
      <c r="D296" s="26"/>
      <c r="E296" s="26">
        <f t="shared" si="287"/>
        <v>0</v>
      </c>
      <c r="F296" s="26">
        <f t="shared" si="310"/>
        <v>0</v>
      </c>
      <c r="G296" s="26">
        <f t="shared" si="311"/>
        <v>0</v>
      </c>
      <c r="H296" s="26">
        <f t="shared" si="312"/>
        <v>0</v>
      </c>
      <c r="I296" s="26">
        <f t="shared" si="316"/>
        <v>0</v>
      </c>
      <c r="J296" s="26">
        <f t="shared" si="317"/>
        <v>0</v>
      </c>
      <c r="K296" s="26">
        <f t="shared" si="305"/>
        <v>0</v>
      </c>
      <c r="L296" s="26">
        <f>ROUND($L$287*F296/100,1)</f>
        <v>0</v>
      </c>
      <c r="M296" s="26">
        <f>ROUND(L296*85/100,1)</f>
        <v>0</v>
      </c>
      <c r="N296" s="26">
        <f t="shared" si="318"/>
        <v>0</v>
      </c>
      <c r="O296" s="26">
        <f t="shared" si="319"/>
        <v>0</v>
      </c>
      <c r="P296" s="26">
        <f t="shared" si="307"/>
        <v>0</v>
      </c>
      <c r="Q296" s="26">
        <f t="shared" si="314"/>
        <v>0</v>
      </c>
      <c r="R296" s="26">
        <f>ROUND(Q296*85/100,1)</f>
        <v>0</v>
      </c>
      <c r="S296" s="26">
        <f t="shared" si="320"/>
        <v>0</v>
      </c>
      <c r="T296" s="26">
        <f t="shared" si="315"/>
        <v>0</v>
      </c>
      <c r="U296" s="26">
        <f t="shared" si="309"/>
        <v>0</v>
      </c>
    </row>
    <row r="297" spans="1:21" x14ac:dyDescent="0.2">
      <c r="A297" s="28" t="s">
        <v>343</v>
      </c>
      <c r="B297" s="26"/>
      <c r="C297" s="26"/>
      <c r="D297" s="26"/>
      <c r="E297" s="26">
        <f t="shared" si="287"/>
        <v>0</v>
      </c>
      <c r="F297" s="26">
        <f t="shared" si="310"/>
        <v>0</v>
      </c>
      <c r="G297" s="26">
        <f t="shared" si="311"/>
        <v>0</v>
      </c>
      <c r="H297" s="26">
        <f t="shared" si="312"/>
        <v>0</v>
      </c>
      <c r="I297" s="26">
        <f t="shared" si="316"/>
        <v>0</v>
      </c>
      <c r="J297" s="26">
        <f t="shared" si="317"/>
        <v>0</v>
      </c>
      <c r="K297" s="26">
        <f t="shared" si="305"/>
        <v>0</v>
      </c>
      <c r="L297" s="26">
        <f t="shared" si="313"/>
        <v>0</v>
      </c>
      <c r="M297" s="26">
        <f t="shared" si="306"/>
        <v>0</v>
      </c>
      <c r="N297" s="26">
        <f t="shared" si="318"/>
        <v>0</v>
      </c>
      <c r="O297" s="26">
        <f t="shared" si="319"/>
        <v>0</v>
      </c>
      <c r="P297" s="26">
        <f t="shared" si="307"/>
        <v>0</v>
      </c>
      <c r="Q297" s="26">
        <f t="shared" si="314"/>
        <v>0</v>
      </c>
      <c r="R297" s="26">
        <f t="shared" si="308"/>
        <v>0</v>
      </c>
      <c r="S297" s="26">
        <f t="shared" si="320"/>
        <v>0</v>
      </c>
      <c r="T297" s="26">
        <f t="shared" si="315"/>
        <v>0</v>
      </c>
      <c r="U297" s="26">
        <f t="shared" si="309"/>
        <v>0</v>
      </c>
    </row>
    <row r="298" spans="1:21" x14ac:dyDescent="0.2">
      <c r="A298" s="28" t="s">
        <v>344</v>
      </c>
      <c r="B298" s="26"/>
      <c r="C298" s="26"/>
      <c r="D298" s="26"/>
      <c r="E298" s="26">
        <f t="shared" si="287"/>
        <v>0</v>
      </c>
      <c r="F298" s="26">
        <f t="shared" si="310"/>
        <v>0</v>
      </c>
      <c r="G298" s="26">
        <f t="shared" si="311"/>
        <v>0</v>
      </c>
      <c r="H298" s="26">
        <f t="shared" si="312"/>
        <v>0</v>
      </c>
      <c r="I298" s="26">
        <f t="shared" si="316"/>
        <v>0</v>
      </c>
      <c r="J298" s="26">
        <f t="shared" si="317"/>
        <v>0</v>
      </c>
      <c r="K298" s="26">
        <f t="shared" si="305"/>
        <v>0</v>
      </c>
      <c r="L298" s="26">
        <f t="shared" si="313"/>
        <v>0</v>
      </c>
      <c r="M298" s="26">
        <f t="shared" si="306"/>
        <v>0</v>
      </c>
      <c r="N298" s="26">
        <f t="shared" si="318"/>
        <v>0</v>
      </c>
      <c r="O298" s="26">
        <f t="shared" si="319"/>
        <v>0</v>
      </c>
      <c r="P298" s="26">
        <f t="shared" si="307"/>
        <v>0</v>
      </c>
      <c r="Q298" s="26">
        <f t="shared" si="314"/>
        <v>0</v>
      </c>
      <c r="R298" s="26">
        <f t="shared" si="308"/>
        <v>0</v>
      </c>
      <c r="S298" s="26">
        <f t="shared" si="320"/>
        <v>0</v>
      </c>
      <c r="T298" s="26">
        <f t="shared" si="315"/>
        <v>0</v>
      </c>
      <c r="U298" s="26">
        <f t="shared" si="309"/>
        <v>0</v>
      </c>
    </row>
    <row r="299" spans="1:21" x14ac:dyDescent="0.2">
      <c r="A299" s="23" t="s">
        <v>345</v>
      </c>
      <c r="B299" s="24">
        <f t="shared" ref="B299:J299" si="321">SUM(B300:B318)</f>
        <v>0</v>
      </c>
      <c r="C299" s="24">
        <f t="shared" si="321"/>
        <v>0</v>
      </c>
      <c r="D299" s="24">
        <f t="shared" si="321"/>
        <v>0</v>
      </c>
      <c r="E299" s="24">
        <f t="shared" si="321"/>
        <v>0</v>
      </c>
      <c r="F299" s="24"/>
      <c r="G299" s="68">
        <f>SUM(G300:G318)-G300</f>
        <v>41466.300000000032</v>
      </c>
      <c r="H299" s="24">
        <f>SUM(H300:H318)-H300</f>
        <v>35246.199999999997</v>
      </c>
      <c r="I299" s="24">
        <f t="shared" si="321"/>
        <v>3579.6000000000008</v>
      </c>
      <c r="J299" s="24">
        <f t="shared" si="321"/>
        <v>2640.7000000000003</v>
      </c>
      <c r="K299" s="24">
        <f>SUM(K300:K318)</f>
        <v>41466.5</v>
      </c>
      <c r="L299" s="68">
        <f>SUM(L300:L318)-L300</f>
        <v>44742.100000000006</v>
      </c>
      <c r="M299" s="24">
        <f>SUM(M300:M318)-M300</f>
        <v>38031</v>
      </c>
      <c r="N299" s="24">
        <f t="shared" ref="N299:T299" si="322">SUM(N300:N318)-N300</f>
        <v>3862.2999999999997</v>
      </c>
      <c r="O299" s="24">
        <f t="shared" si="322"/>
        <v>2849.2999999999997</v>
      </c>
      <c r="P299" s="24">
        <f>SUM(P300:P318)-P300</f>
        <v>44742.600000000006</v>
      </c>
      <c r="Q299" s="68">
        <f>SUM(Q300:Q318)-Q300</f>
        <v>48276.6</v>
      </c>
      <c r="R299" s="24">
        <f>SUM(R300:R318)-R300</f>
        <v>41035.1</v>
      </c>
      <c r="S299" s="24">
        <f t="shared" si="322"/>
        <v>4167.5</v>
      </c>
      <c r="T299" s="24">
        <f t="shared" si="322"/>
        <v>3074.2999999999997</v>
      </c>
      <c r="U299" s="24">
        <f>SUM(U300:U318)-U300</f>
        <v>48276.900000000009</v>
      </c>
    </row>
    <row r="300" spans="1:21" ht="25.5" x14ac:dyDescent="0.2">
      <c r="A300" s="25" t="s">
        <v>346</v>
      </c>
      <c r="B300" s="30"/>
      <c r="C300" s="30"/>
      <c r="D300" s="30"/>
      <c r="E300" s="26">
        <f t="shared" si="287"/>
        <v>0</v>
      </c>
      <c r="F300" s="30"/>
      <c r="G300" s="27">
        <f>'прогноз 2026-2028'!AR26</f>
        <v>41466.199999999997</v>
      </c>
      <c r="H300" s="27"/>
      <c r="I300" s="27"/>
      <c r="J300" s="27"/>
      <c r="K300" s="27"/>
      <c r="L300" s="27">
        <f>'прогноз 2026-2028'!AW26</f>
        <v>44742</v>
      </c>
      <c r="M300" s="27"/>
      <c r="N300" s="27"/>
      <c r="O300" s="27"/>
      <c r="P300" s="27"/>
      <c r="Q300" s="27">
        <f>'прогноз 2026-2028'!BB26</f>
        <v>48276.6</v>
      </c>
      <c r="R300" s="27"/>
      <c r="S300" s="27"/>
      <c r="T300" s="27"/>
      <c r="U300" s="27"/>
    </row>
    <row r="301" spans="1:21" x14ac:dyDescent="0.2">
      <c r="A301" s="29" t="s">
        <v>347</v>
      </c>
      <c r="B301" s="30"/>
      <c r="C301" s="30"/>
      <c r="D301" s="30"/>
      <c r="E301" s="30"/>
      <c r="F301" s="26">
        <v>20.399999999999999</v>
      </c>
      <c r="G301" s="31">
        <f>ROUND(F301*$G$300/100,1)</f>
        <v>8459.1</v>
      </c>
      <c r="H301" s="26">
        <f>ROUND(G301*85/100,1)-0.2</f>
        <v>7190</v>
      </c>
      <c r="I301" s="26">
        <f>ROUND(G301*15/100,1)</f>
        <v>1268.9000000000001</v>
      </c>
      <c r="J301" s="26"/>
      <c r="K301" s="26">
        <f>H301+I301+J301</f>
        <v>8458.9</v>
      </c>
      <c r="L301" s="26">
        <f>ROUND($L$300*F301/100,1)</f>
        <v>9127.4</v>
      </c>
      <c r="M301" s="26">
        <f>ROUND(L301*85/100,1)+0.1</f>
        <v>7758.4000000000005</v>
      </c>
      <c r="N301" s="26">
        <f>ROUND(L301*15/100,1)</f>
        <v>1369.1</v>
      </c>
      <c r="O301" s="26"/>
      <c r="P301" s="26">
        <f t="shared" ref="P301:P318" si="323">M301+N301+O301</f>
        <v>9127.5</v>
      </c>
      <c r="Q301" s="26">
        <f>ROUND($Q$300*F301/100,1)</f>
        <v>9848.4</v>
      </c>
      <c r="R301" s="26">
        <f>ROUND(Q301*85/100,1)+0.2</f>
        <v>8371.3000000000011</v>
      </c>
      <c r="S301" s="26">
        <f>ROUND(Q301*15/100,1)</f>
        <v>1477.3</v>
      </c>
      <c r="T301" s="26"/>
      <c r="U301" s="26">
        <f t="shared" ref="U301:U318" si="324">R301+S301+T301</f>
        <v>9848.6</v>
      </c>
    </row>
    <row r="302" spans="1:21" x14ac:dyDescent="0.2">
      <c r="A302" s="28" t="s">
        <v>348</v>
      </c>
      <c r="B302" s="30"/>
      <c r="C302" s="30"/>
      <c r="D302" s="30"/>
      <c r="E302" s="30"/>
      <c r="F302" s="26">
        <v>3.5</v>
      </c>
      <c r="G302" s="31">
        <f t="shared" ref="G302:G318" si="325">ROUND(F302*$G$300/100,1)</f>
        <v>1451.3</v>
      </c>
      <c r="H302" s="26">
        <f>ROUND(G302*85/100,1)</f>
        <v>1233.5999999999999</v>
      </c>
      <c r="I302" s="26">
        <f t="shared" ref="I302:I318" si="326">ROUND(G302*7/100,1)</f>
        <v>101.6</v>
      </c>
      <c r="J302" s="26">
        <f t="shared" ref="J302:J318" si="327">ROUND(G302*8/100,1)</f>
        <v>116.1</v>
      </c>
      <c r="K302" s="26">
        <f t="shared" ref="K302:K318" si="328">H302+I302+J302</f>
        <v>1451.2999999999997</v>
      </c>
      <c r="L302" s="26">
        <f t="shared" ref="L302:L318" si="329">ROUND($L$300*F302/100,1)</f>
        <v>1566</v>
      </c>
      <c r="M302" s="26">
        <f t="shared" ref="M302:M317" si="330">ROUND(L302*85/100,1)</f>
        <v>1331.1</v>
      </c>
      <c r="N302" s="26">
        <f t="shared" ref="N302:N318" si="331">ROUND(L302*7/100,1)</f>
        <v>109.6</v>
      </c>
      <c r="O302" s="26">
        <f t="shared" ref="O302:O318" si="332">ROUND(L302*8/100,1)</f>
        <v>125.3</v>
      </c>
      <c r="P302" s="26">
        <f t="shared" si="323"/>
        <v>1565.9999999999998</v>
      </c>
      <c r="Q302" s="26">
        <f t="shared" ref="Q302:Q318" si="333">ROUND($Q$300*F302/100,1)</f>
        <v>1689.7</v>
      </c>
      <c r="R302" s="26">
        <f>ROUND(Q302*85/100,1)</f>
        <v>1436.2</v>
      </c>
      <c r="S302" s="26">
        <f t="shared" ref="S302:S318" si="334">ROUND(Q302*7/100,1)</f>
        <v>118.3</v>
      </c>
      <c r="T302" s="26">
        <f t="shared" ref="T302:T318" si="335">ROUND(Q302*8/100,1)</f>
        <v>135.19999999999999</v>
      </c>
      <c r="U302" s="26">
        <f t="shared" si="324"/>
        <v>1689.7</v>
      </c>
    </row>
    <row r="303" spans="1:21" x14ac:dyDescent="0.2">
      <c r="A303" s="28" t="s">
        <v>303</v>
      </c>
      <c r="B303" s="30"/>
      <c r="C303" s="30"/>
      <c r="D303" s="30"/>
      <c r="E303" s="30"/>
      <c r="F303" s="26">
        <v>2.1</v>
      </c>
      <c r="G303" s="31">
        <f t="shared" si="325"/>
        <v>870.8</v>
      </c>
      <c r="H303" s="26">
        <f>ROUND(G303*85/100,1)</f>
        <v>740.2</v>
      </c>
      <c r="I303" s="26">
        <f t="shared" si="326"/>
        <v>61</v>
      </c>
      <c r="J303" s="26">
        <f t="shared" si="327"/>
        <v>69.7</v>
      </c>
      <c r="K303" s="26">
        <f t="shared" si="328"/>
        <v>870.90000000000009</v>
      </c>
      <c r="L303" s="26">
        <f t="shared" si="329"/>
        <v>939.6</v>
      </c>
      <c r="M303" s="26">
        <f>ROUND(L303*85/100,1)</f>
        <v>798.7</v>
      </c>
      <c r="N303" s="26">
        <f t="shared" si="331"/>
        <v>65.8</v>
      </c>
      <c r="O303" s="26">
        <f t="shared" si="332"/>
        <v>75.2</v>
      </c>
      <c r="P303" s="26">
        <f t="shared" si="323"/>
        <v>939.7</v>
      </c>
      <c r="Q303" s="26">
        <f t="shared" si="333"/>
        <v>1013.8</v>
      </c>
      <c r="R303" s="26">
        <f>ROUND(Q303*85/100,1)</f>
        <v>861.7</v>
      </c>
      <c r="S303" s="26">
        <f t="shared" si="334"/>
        <v>71</v>
      </c>
      <c r="T303" s="26">
        <f t="shared" si="335"/>
        <v>81.099999999999994</v>
      </c>
      <c r="U303" s="26">
        <f t="shared" si="324"/>
        <v>1013.8000000000001</v>
      </c>
    </row>
    <row r="304" spans="1:21" x14ac:dyDescent="0.2">
      <c r="A304" s="28" t="s">
        <v>92</v>
      </c>
      <c r="B304" s="30"/>
      <c r="C304" s="30"/>
      <c r="D304" s="30"/>
      <c r="E304" s="30"/>
      <c r="F304" s="26">
        <v>0.1</v>
      </c>
      <c r="G304" s="31">
        <f t="shared" si="325"/>
        <v>41.5</v>
      </c>
      <c r="H304" s="26">
        <f t="shared" ref="H304:H318" si="336">ROUND(G304*85/100,1)</f>
        <v>35.299999999999997</v>
      </c>
      <c r="I304" s="26">
        <f t="shared" si="326"/>
        <v>2.9</v>
      </c>
      <c r="J304" s="26">
        <f t="shared" si="327"/>
        <v>3.3</v>
      </c>
      <c r="K304" s="26">
        <f t="shared" si="328"/>
        <v>41.499999999999993</v>
      </c>
      <c r="L304" s="26">
        <f t="shared" si="329"/>
        <v>44.7</v>
      </c>
      <c r="M304" s="26">
        <f t="shared" si="330"/>
        <v>38</v>
      </c>
      <c r="N304" s="26">
        <f t="shared" si="331"/>
        <v>3.1</v>
      </c>
      <c r="O304" s="26">
        <f t="shared" si="332"/>
        <v>3.6</v>
      </c>
      <c r="P304" s="26">
        <f t="shared" si="323"/>
        <v>44.7</v>
      </c>
      <c r="Q304" s="26">
        <f t="shared" si="333"/>
        <v>48.3</v>
      </c>
      <c r="R304" s="26">
        <f t="shared" ref="R304:R318" si="337">ROUND(Q304*85/100,1)</f>
        <v>41.1</v>
      </c>
      <c r="S304" s="26">
        <f t="shared" si="334"/>
        <v>3.4</v>
      </c>
      <c r="T304" s="26">
        <f t="shared" si="335"/>
        <v>3.9</v>
      </c>
      <c r="U304" s="26">
        <f t="shared" si="324"/>
        <v>48.4</v>
      </c>
    </row>
    <row r="305" spans="1:21" x14ac:dyDescent="0.2">
      <c r="A305" s="28" t="s">
        <v>349</v>
      </c>
      <c r="B305" s="30"/>
      <c r="C305" s="30"/>
      <c r="D305" s="30"/>
      <c r="E305" s="30"/>
      <c r="F305" s="26">
        <v>14.3</v>
      </c>
      <c r="G305" s="31">
        <f>ROUND(F305*$G$300/100,1)</f>
        <v>5929.7</v>
      </c>
      <c r="H305" s="26">
        <f>ROUND(G305*85/100,1)</f>
        <v>5040.2</v>
      </c>
      <c r="I305" s="26">
        <f t="shared" si="326"/>
        <v>415.1</v>
      </c>
      <c r="J305" s="26">
        <f t="shared" si="327"/>
        <v>474.4</v>
      </c>
      <c r="K305" s="26">
        <f t="shared" si="328"/>
        <v>5929.7</v>
      </c>
      <c r="L305" s="26">
        <f>ROUND($L$300*F305/100,1)</f>
        <v>6398.1</v>
      </c>
      <c r="M305" s="26">
        <f t="shared" si="330"/>
        <v>5438.4</v>
      </c>
      <c r="N305" s="26">
        <f t="shared" si="331"/>
        <v>447.9</v>
      </c>
      <c r="O305" s="26">
        <f t="shared" si="332"/>
        <v>511.8</v>
      </c>
      <c r="P305" s="26">
        <f t="shared" si="323"/>
        <v>6398.0999999999995</v>
      </c>
      <c r="Q305" s="26">
        <f>ROUND($Q$300*F305/100,1)</f>
        <v>6903.6</v>
      </c>
      <c r="R305" s="26">
        <f>ROUND(Q305*85/100,1)</f>
        <v>5868.1</v>
      </c>
      <c r="S305" s="26">
        <f t="shared" si="334"/>
        <v>483.3</v>
      </c>
      <c r="T305" s="26">
        <f t="shared" si="335"/>
        <v>552.29999999999995</v>
      </c>
      <c r="U305" s="26">
        <f t="shared" si="324"/>
        <v>6903.7000000000007</v>
      </c>
    </row>
    <row r="306" spans="1:21" x14ac:dyDescent="0.2">
      <c r="A306" s="28" t="s">
        <v>350</v>
      </c>
      <c r="B306" s="30"/>
      <c r="C306" s="30"/>
      <c r="D306" s="30"/>
      <c r="E306" s="30"/>
      <c r="F306" s="26">
        <v>6.3</v>
      </c>
      <c r="G306" s="31">
        <f t="shared" si="325"/>
        <v>2612.4</v>
      </c>
      <c r="H306" s="26">
        <f t="shared" si="336"/>
        <v>2220.5</v>
      </c>
      <c r="I306" s="26">
        <f t="shared" si="326"/>
        <v>182.9</v>
      </c>
      <c r="J306" s="26">
        <f t="shared" si="327"/>
        <v>209</v>
      </c>
      <c r="K306" s="26">
        <f t="shared" si="328"/>
        <v>2612.4</v>
      </c>
      <c r="L306" s="26">
        <f t="shared" si="329"/>
        <v>2818.7</v>
      </c>
      <c r="M306" s="26">
        <f>ROUND(L306*85/100,1)</f>
        <v>2395.9</v>
      </c>
      <c r="N306" s="26">
        <f t="shared" si="331"/>
        <v>197.3</v>
      </c>
      <c r="O306" s="26">
        <f t="shared" si="332"/>
        <v>225.5</v>
      </c>
      <c r="P306" s="26">
        <f t="shared" si="323"/>
        <v>2818.7000000000003</v>
      </c>
      <c r="Q306" s="26">
        <f t="shared" si="333"/>
        <v>3041.4</v>
      </c>
      <c r="R306" s="26">
        <f t="shared" si="337"/>
        <v>2585.1999999999998</v>
      </c>
      <c r="S306" s="26">
        <f t="shared" si="334"/>
        <v>212.9</v>
      </c>
      <c r="T306" s="26">
        <f t="shared" si="335"/>
        <v>243.3</v>
      </c>
      <c r="U306" s="26">
        <f t="shared" si="324"/>
        <v>3041.4</v>
      </c>
    </row>
    <row r="307" spans="1:21" x14ac:dyDescent="0.2">
      <c r="A307" s="28" t="s">
        <v>351</v>
      </c>
      <c r="B307" s="30"/>
      <c r="C307" s="30"/>
      <c r="D307" s="30"/>
      <c r="E307" s="30"/>
      <c r="F307" s="26">
        <v>18.399999999999999</v>
      </c>
      <c r="G307" s="31">
        <f>ROUND(F307*$G$300/100,1)</f>
        <v>7629.8</v>
      </c>
      <c r="H307" s="26">
        <f>ROUND(G307*85/100,1)</f>
        <v>6485.3</v>
      </c>
      <c r="I307" s="26">
        <f t="shared" si="326"/>
        <v>534.1</v>
      </c>
      <c r="J307" s="26">
        <f t="shared" si="327"/>
        <v>610.4</v>
      </c>
      <c r="K307" s="26">
        <f t="shared" si="328"/>
        <v>7629.8</v>
      </c>
      <c r="L307" s="26">
        <f t="shared" si="329"/>
        <v>8232.5</v>
      </c>
      <c r="M307" s="26">
        <f t="shared" si="330"/>
        <v>6997.6</v>
      </c>
      <c r="N307" s="26">
        <f t="shared" si="331"/>
        <v>576.29999999999995</v>
      </c>
      <c r="O307" s="26">
        <f t="shared" si="332"/>
        <v>658.6</v>
      </c>
      <c r="P307" s="26">
        <f t="shared" si="323"/>
        <v>8232.5</v>
      </c>
      <c r="Q307" s="26">
        <f t="shared" si="333"/>
        <v>8882.9</v>
      </c>
      <c r="R307" s="26">
        <f>ROUND(Q307*85/100,1)</f>
        <v>7550.5</v>
      </c>
      <c r="S307" s="26">
        <f t="shared" si="334"/>
        <v>621.79999999999995</v>
      </c>
      <c r="T307" s="26">
        <f t="shared" si="335"/>
        <v>710.6</v>
      </c>
      <c r="U307" s="26">
        <f t="shared" si="324"/>
        <v>8882.9</v>
      </c>
    </row>
    <row r="308" spans="1:21" x14ac:dyDescent="0.2">
      <c r="A308" s="28" t="s">
        <v>352</v>
      </c>
      <c r="B308" s="30"/>
      <c r="C308" s="30"/>
      <c r="D308" s="30"/>
      <c r="E308" s="30"/>
      <c r="F308" s="26">
        <v>0</v>
      </c>
      <c r="G308" s="31">
        <f t="shared" si="325"/>
        <v>0</v>
      </c>
      <c r="H308" s="26">
        <f t="shared" si="336"/>
        <v>0</v>
      </c>
      <c r="I308" s="26">
        <f t="shared" si="326"/>
        <v>0</v>
      </c>
      <c r="J308" s="26">
        <f t="shared" si="327"/>
        <v>0</v>
      </c>
      <c r="K308" s="26">
        <f t="shared" si="328"/>
        <v>0</v>
      </c>
      <c r="L308" s="26">
        <f t="shared" si="329"/>
        <v>0</v>
      </c>
      <c r="M308" s="26">
        <f>ROUND(L308*85/100,1)</f>
        <v>0</v>
      </c>
      <c r="N308" s="26">
        <f t="shared" si="331"/>
        <v>0</v>
      </c>
      <c r="O308" s="26">
        <f t="shared" si="332"/>
        <v>0</v>
      </c>
      <c r="P308" s="26">
        <f t="shared" si="323"/>
        <v>0</v>
      </c>
      <c r="Q308" s="26">
        <f t="shared" si="333"/>
        <v>0</v>
      </c>
      <c r="R308" s="26">
        <f t="shared" si="337"/>
        <v>0</v>
      </c>
      <c r="S308" s="26">
        <f t="shared" si="334"/>
        <v>0</v>
      </c>
      <c r="T308" s="26">
        <f t="shared" si="335"/>
        <v>0</v>
      </c>
      <c r="U308" s="26">
        <f t="shared" si="324"/>
        <v>0</v>
      </c>
    </row>
    <row r="309" spans="1:21" x14ac:dyDescent="0.2">
      <c r="A309" s="28" t="s">
        <v>353</v>
      </c>
      <c r="B309" s="30"/>
      <c r="C309" s="30"/>
      <c r="D309" s="30"/>
      <c r="E309" s="30"/>
      <c r="F309" s="26">
        <v>0</v>
      </c>
      <c r="G309" s="31">
        <f t="shared" si="325"/>
        <v>0</v>
      </c>
      <c r="H309" s="26">
        <f>ROUND(G309*85/100,1)</f>
        <v>0</v>
      </c>
      <c r="I309" s="26">
        <f t="shared" si="326"/>
        <v>0</v>
      </c>
      <c r="J309" s="26">
        <f t="shared" si="327"/>
        <v>0</v>
      </c>
      <c r="K309" s="26">
        <f t="shared" si="328"/>
        <v>0</v>
      </c>
      <c r="L309" s="26">
        <f t="shared" si="329"/>
        <v>0</v>
      </c>
      <c r="M309" s="26">
        <f>ROUND(L309*85/100,1)</f>
        <v>0</v>
      </c>
      <c r="N309" s="26">
        <f t="shared" si="331"/>
        <v>0</v>
      </c>
      <c r="O309" s="26">
        <f t="shared" si="332"/>
        <v>0</v>
      </c>
      <c r="P309" s="26">
        <f t="shared" si="323"/>
        <v>0</v>
      </c>
      <c r="Q309" s="26">
        <f t="shared" si="333"/>
        <v>0</v>
      </c>
      <c r="R309" s="26">
        <f>ROUND(Q309*85/100,1)</f>
        <v>0</v>
      </c>
      <c r="S309" s="26">
        <f t="shared" si="334"/>
        <v>0</v>
      </c>
      <c r="T309" s="26">
        <f t="shared" si="335"/>
        <v>0</v>
      </c>
      <c r="U309" s="26">
        <f t="shared" si="324"/>
        <v>0</v>
      </c>
    </row>
    <row r="310" spans="1:21" x14ac:dyDescent="0.2">
      <c r="A310" s="28" t="s">
        <v>167</v>
      </c>
      <c r="B310" s="30"/>
      <c r="C310" s="30"/>
      <c r="D310" s="30"/>
      <c r="E310" s="30"/>
      <c r="F310" s="26">
        <v>4</v>
      </c>
      <c r="G310" s="31">
        <f t="shared" si="325"/>
        <v>1658.6</v>
      </c>
      <c r="H310" s="26">
        <f>ROUND(G310*85/100,1)</f>
        <v>1409.8</v>
      </c>
      <c r="I310" s="26">
        <f t="shared" si="326"/>
        <v>116.1</v>
      </c>
      <c r="J310" s="26">
        <f t="shared" si="327"/>
        <v>132.69999999999999</v>
      </c>
      <c r="K310" s="26">
        <f t="shared" si="328"/>
        <v>1658.6</v>
      </c>
      <c r="L310" s="26">
        <f t="shared" si="329"/>
        <v>1789.7</v>
      </c>
      <c r="M310" s="26">
        <f t="shared" si="330"/>
        <v>1521.2</v>
      </c>
      <c r="N310" s="26">
        <f t="shared" si="331"/>
        <v>125.3</v>
      </c>
      <c r="O310" s="26">
        <f t="shared" si="332"/>
        <v>143.19999999999999</v>
      </c>
      <c r="P310" s="26">
        <f t="shared" si="323"/>
        <v>1789.7</v>
      </c>
      <c r="Q310" s="26">
        <f t="shared" si="333"/>
        <v>1931.1</v>
      </c>
      <c r="R310" s="26">
        <f>ROUND(Q310*85/100,1)</f>
        <v>1641.4</v>
      </c>
      <c r="S310" s="26">
        <f t="shared" si="334"/>
        <v>135.19999999999999</v>
      </c>
      <c r="T310" s="26">
        <f t="shared" si="335"/>
        <v>154.5</v>
      </c>
      <c r="U310" s="26">
        <f t="shared" si="324"/>
        <v>1931.1000000000001</v>
      </c>
    </row>
    <row r="311" spans="1:21" x14ac:dyDescent="0.2">
      <c r="A311" s="28" t="s">
        <v>354</v>
      </c>
      <c r="B311" s="30"/>
      <c r="C311" s="30"/>
      <c r="D311" s="30"/>
      <c r="E311" s="30"/>
      <c r="F311" s="26">
        <v>2.1</v>
      </c>
      <c r="G311" s="31">
        <f t="shared" si="325"/>
        <v>870.8</v>
      </c>
      <c r="H311" s="26">
        <f t="shared" si="336"/>
        <v>740.2</v>
      </c>
      <c r="I311" s="26">
        <f t="shared" si="326"/>
        <v>61</v>
      </c>
      <c r="J311" s="26">
        <f t="shared" si="327"/>
        <v>69.7</v>
      </c>
      <c r="K311" s="26">
        <f t="shared" si="328"/>
        <v>870.90000000000009</v>
      </c>
      <c r="L311" s="26">
        <f t="shared" si="329"/>
        <v>939.6</v>
      </c>
      <c r="M311" s="26">
        <f>ROUND(L311*85/100,1)</f>
        <v>798.7</v>
      </c>
      <c r="N311" s="26">
        <f t="shared" si="331"/>
        <v>65.8</v>
      </c>
      <c r="O311" s="26">
        <f t="shared" si="332"/>
        <v>75.2</v>
      </c>
      <c r="P311" s="26">
        <f t="shared" si="323"/>
        <v>939.7</v>
      </c>
      <c r="Q311" s="26">
        <f t="shared" si="333"/>
        <v>1013.8</v>
      </c>
      <c r="R311" s="26">
        <f t="shared" si="337"/>
        <v>861.7</v>
      </c>
      <c r="S311" s="26">
        <f t="shared" si="334"/>
        <v>71</v>
      </c>
      <c r="T311" s="26">
        <f t="shared" si="335"/>
        <v>81.099999999999994</v>
      </c>
      <c r="U311" s="26">
        <f t="shared" si="324"/>
        <v>1013.8000000000001</v>
      </c>
    </row>
    <row r="312" spans="1:21" x14ac:dyDescent="0.2">
      <c r="A312" s="28" t="s">
        <v>355</v>
      </c>
      <c r="B312" s="30"/>
      <c r="C312" s="30"/>
      <c r="D312" s="30"/>
      <c r="E312" s="30"/>
      <c r="F312" s="26">
        <v>17.8</v>
      </c>
      <c r="G312" s="31">
        <f t="shared" si="325"/>
        <v>7381</v>
      </c>
      <c r="H312" s="26">
        <f t="shared" si="336"/>
        <v>6273.9</v>
      </c>
      <c r="I312" s="26">
        <f t="shared" si="326"/>
        <v>516.70000000000005</v>
      </c>
      <c r="J312" s="26">
        <f t="shared" si="327"/>
        <v>590.5</v>
      </c>
      <c r="K312" s="26">
        <f t="shared" si="328"/>
        <v>7381.0999999999995</v>
      </c>
      <c r="L312" s="26">
        <f t="shared" si="329"/>
        <v>7964.1</v>
      </c>
      <c r="M312" s="26">
        <f t="shared" si="330"/>
        <v>6769.5</v>
      </c>
      <c r="N312" s="26">
        <f t="shared" si="331"/>
        <v>557.5</v>
      </c>
      <c r="O312" s="26">
        <f t="shared" si="332"/>
        <v>637.1</v>
      </c>
      <c r="P312" s="26">
        <f t="shared" si="323"/>
        <v>7964.1</v>
      </c>
      <c r="Q312" s="26">
        <f t="shared" si="333"/>
        <v>8593.2000000000007</v>
      </c>
      <c r="R312" s="26">
        <f t="shared" si="337"/>
        <v>7304.2</v>
      </c>
      <c r="S312" s="26">
        <f t="shared" si="334"/>
        <v>601.5</v>
      </c>
      <c r="T312" s="26">
        <f t="shared" si="335"/>
        <v>687.5</v>
      </c>
      <c r="U312" s="26">
        <f t="shared" si="324"/>
        <v>8593.2000000000007</v>
      </c>
    </row>
    <row r="313" spans="1:21" x14ac:dyDescent="0.2">
      <c r="A313" s="28" t="s">
        <v>356</v>
      </c>
      <c r="B313" s="30"/>
      <c r="C313" s="30"/>
      <c r="D313" s="30"/>
      <c r="E313" s="30"/>
      <c r="F313" s="26">
        <v>2.8</v>
      </c>
      <c r="G313" s="31">
        <f t="shared" si="325"/>
        <v>1161.0999999999999</v>
      </c>
      <c r="H313" s="26">
        <f>ROUND(G313*85/100,1)</f>
        <v>986.9</v>
      </c>
      <c r="I313" s="26">
        <f t="shared" si="326"/>
        <v>81.3</v>
      </c>
      <c r="J313" s="26">
        <f t="shared" si="327"/>
        <v>92.9</v>
      </c>
      <c r="K313" s="26">
        <f t="shared" si="328"/>
        <v>1161.1000000000001</v>
      </c>
      <c r="L313" s="26">
        <f t="shared" si="329"/>
        <v>1252.8</v>
      </c>
      <c r="M313" s="26">
        <f t="shared" si="330"/>
        <v>1064.9000000000001</v>
      </c>
      <c r="N313" s="26">
        <f t="shared" si="331"/>
        <v>87.7</v>
      </c>
      <c r="O313" s="26">
        <f t="shared" si="332"/>
        <v>100.2</v>
      </c>
      <c r="P313" s="26">
        <f t="shared" si="323"/>
        <v>1252.8000000000002</v>
      </c>
      <c r="Q313" s="26">
        <f t="shared" si="333"/>
        <v>1351.7</v>
      </c>
      <c r="R313" s="26">
        <f>ROUND(Q313*85/100,1)</f>
        <v>1148.9000000000001</v>
      </c>
      <c r="S313" s="26">
        <f t="shared" si="334"/>
        <v>94.6</v>
      </c>
      <c r="T313" s="26">
        <f t="shared" si="335"/>
        <v>108.1</v>
      </c>
      <c r="U313" s="26">
        <f t="shared" si="324"/>
        <v>1351.6</v>
      </c>
    </row>
    <row r="314" spans="1:21" x14ac:dyDescent="0.2">
      <c r="A314" s="28" t="s">
        <v>357</v>
      </c>
      <c r="B314" s="30"/>
      <c r="C314" s="30"/>
      <c r="D314" s="30"/>
      <c r="E314" s="30"/>
      <c r="F314" s="26">
        <v>0.6</v>
      </c>
      <c r="G314" s="31">
        <f t="shared" si="325"/>
        <v>248.8</v>
      </c>
      <c r="H314" s="26">
        <f t="shared" si="336"/>
        <v>211.5</v>
      </c>
      <c r="I314" s="26">
        <f t="shared" si="326"/>
        <v>17.399999999999999</v>
      </c>
      <c r="J314" s="26">
        <f t="shared" si="327"/>
        <v>19.899999999999999</v>
      </c>
      <c r="K314" s="26">
        <f t="shared" si="328"/>
        <v>248.8</v>
      </c>
      <c r="L314" s="26">
        <f t="shared" si="329"/>
        <v>268.5</v>
      </c>
      <c r="M314" s="26">
        <f t="shared" si="330"/>
        <v>228.2</v>
      </c>
      <c r="N314" s="26">
        <f t="shared" si="331"/>
        <v>18.8</v>
      </c>
      <c r="O314" s="26">
        <f t="shared" si="332"/>
        <v>21.5</v>
      </c>
      <c r="P314" s="26">
        <f t="shared" si="323"/>
        <v>268.5</v>
      </c>
      <c r="Q314" s="26">
        <f t="shared" si="333"/>
        <v>289.7</v>
      </c>
      <c r="R314" s="26">
        <f>ROUND(Q314*85/100,1)</f>
        <v>246.2</v>
      </c>
      <c r="S314" s="26">
        <f t="shared" si="334"/>
        <v>20.3</v>
      </c>
      <c r="T314" s="26">
        <f t="shared" si="335"/>
        <v>23.2</v>
      </c>
      <c r="U314" s="26">
        <f t="shared" si="324"/>
        <v>289.7</v>
      </c>
    </row>
    <row r="315" spans="1:21" x14ac:dyDescent="0.2">
      <c r="A315" s="28" t="s">
        <v>358</v>
      </c>
      <c r="B315" s="30"/>
      <c r="C315" s="30"/>
      <c r="D315" s="30"/>
      <c r="E315" s="30"/>
      <c r="F315" s="26">
        <v>2.1</v>
      </c>
      <c r="G315" s="31">
        <f>ROUND(F315*$G$300/100,1)</f>
        <v>870.8</v>
      </c>
      <c r="H315" s="26">
        <f>ROUND(G315*85/100,1)</f>
        <v>740.2</v>
      </c>
      <c r="I315" s="26">
        <f t="shared" si="326"/>
        <v>61</v>
      </c>
      <c r="J315" s="26">
        <f t="shared" si="327"/>
        <v>69.7</v>
      </c>
      <c r="K315" s="26">
        <f t="shared" si="328"/>
        <v>870.90000000000009</v>
      </c>
      <c r="L315" s="26">
        <f>ROUND($L$300*F315/100,1)</f>
        <v>939.6</v>
      </c>
      <c r="M315" s="26">
        <f>ROUND(L315*85/100,1)</f>
        <v>798.7</v>
      </c>
      <c r="N315" s="26">
        <f t="shared" si="331"/>
        <v>65.8</v>
      </c>
      <c r="O315" s="26">
        <f t="shared" si="332"/>
        <v>75.2</v>
      </c>
      <c r="P315" s="26">
        <f t="shared" si="323"/>
        <v>939.7</v>
      </c>
      <c r="Q315" s="26">
        <f>ROUND($Q$300*F315/100,1)</f>
        <v>1013.8</v>
      </c>
      <c r="R315" s="26">
        <f t="shared" si="337"/>
        <v>861.7</v>
      </c>
      <c r="S315" s="26">
        <f t="shared" si="334"/>
        <v>71</v>
      </c>
      <c r="T315" s="26">
        <f t="shared" si="335"/>
        <v>81.099999999999994</v>
      </c>
      <c r="U315" s="26">
        <f t="shared" si="324"/>
        <v>1013.8000000000001</v>
      </c>
    </row>
    <row r="316" spans="1:21" x14ac:dyDescent="0.2">
      <c r="A316" s="28" t="s">
        <v>359</v>
      </c>
      <c r="B316" s="30"/>
      <c r="C316" s="30"/>
      <c r="D316" s="30"/>
      <c r="E316" s="30"/>
      <c r="F316" s="26">
        <v>4.3</v>
      </c>
      <c r="G316" s="31">
        <f t="shared" si="325"/>
        <v>1783</v>
      </c>
      <c r="H316" s="26">
        <f>ROUND(G316*85/100,1)</f>
        <v>1515.6</v>
      </c>
      <c r="I316" s="26">
        <f t="shared" si="326"/>
        <v>124.8</v>
      </c>
      <c r="J316" s="26">
        <f t="shared" si="327"/>
        <v>142.6</v>
      </c>
      <c r="K316" s="26">
        <f t="shared" si="328"/>
        <v>1782.9999999999998</v>
      </c>
      <c r="L316" s="26">
        <f t="shared" si="329"/>
        <v>1923.9</v>
      </c>
      <c r="M316" s="26">
        <f t="shared" si="330"/>
        <v>1635.3</v>
      </c>
      <c r="N316" s="26">
        <f t="shared" si="331"/>
        <v>134.69999999999999</v>
      </c>
      <c r="O316" s="26">
        <f t="shared" si="332"/>
        <v>153.9</v>
      </c>
      <c r="P316" s="26">
        <f t="shared" si="323"/>
        <v>1923.9</v>
      </c>
      <c r="Q316" s="26">
        <f t="shared" si="333"/>
        <v>2075.9</v>
      </c>
      <c r="R316" s="26">
        <f t="shared" si="337"/>
        <v>1764.5</v>
      </c>
      <c r="S316" s="26">
        <f t="shared" si="334"/>
        <v>145.30000000000001</v>
      </c>
      <c r="T316" s="26">
        <f t="shared" si="335"/>
        <v>166.1</v>
      </c>
      <c r="U316" s="26">
        <f t="shared" si="324"/>
        <v>2075.9</v>
      </c>
    </row>
    <row r="317" spans="1:21" x14ac:dyDescent="0.2">
      <c r="A317" s="28" t="s">
        <v>360</v>
      </c>
      <c r="B317" s="30"/>
      <c r="C317" s="30"/>
      <c r="D317" s="30"/>
      <c r="E317" s="30"/>
      <c r="F317" s="26">
        <v>0</v>
      </c>
      <c r="G317" s="31">
        <f t="shared" si="325"/>
        <v>0</v>
      </c>
      <c r="H317" s="26">
        <f>ROUND(G317*85/100,1)</f>
        <v>0</v>
      </c>
      <c r="I317" s="26">
        <f t="shared" si="326"/>
        <v>0</v>
      </c>
      <c r="J317" s="26">
        <f t="shared" si="327"/>
        <v>0</v>
      </c>
      <c r="K317" s="26">
        <f t="shared" si="328"/>
        <v>0</v>
      </c>
      <c r="L317" s="26">
        <f t="shared" si="329"/>
        <v>0</v>
      </c>
      <c r="M317" s="26">
        <f t="shared" si="330"/>
        <v>0</v>
      </c>
      <c r="N317" s="26">
        <f t="shared" si="331"/>
        <v>0</v>
      </c>
      <c r="O317" s="26">
        <f t="shared" si="332"/>
        <v>0</v>
      </c>
      <c r="P317" s="26">
        <f t="shared" si="323"/>
        <v>0</v>
      </c>
      <c r="Q317" s="26">
        <f t="shared" si="333"/>
        <v>0</v>
      </c>
      <c r="R317" s="26">
        <f>ROUND(Q317*85/100,1)</f>
        <v>0</v>
      </c>
      <c r="S317" s="26">
        <f t="shared" si="334"/>
        <v>0</v>
      </c>
      <c r="T317" s="26">
        <f t="shared" si="335"/>
        <v>0</v>
      </c>
      <c r="U317" s="26">
        <f t="shared" si="324"/>
        <v>0</v>
      </c>
    </row>
    <row r="318" spans="1:21" x14ac:dyDescent="0.2">
      <c r="A318" s="28" t="s">
        <v>139</v>
      </c>
      <c r="B318" s="30"/>
      <c r="C318" s="30"/>
      <c r="D318" s="30"/>
      <c r="E318" s="30"/>
      <c r="F318" s="26">
        <v>1.2</v>
      </c>
      <c r="G318" s="31">
        <f t="shared" si="325"/>
        <v>497.6</v>
      </c>
      <c r="H318" s="26">
        <f t="shared" si="336"/>
        <v>423</v>
      </c>
      <c r="I318" s="26">
        <f t="shared" si="326"/>
        <v>34.799999999999997</v>
      </c>
      <c r="J318" s="26">
        <f t="shared" si="327"/>
        <v>39.799999999999997</v>
      </c>
      <c r="K318" s="26">
        <f t="shared" si="328"/>
        <v>497.6</v>
      </c>
      <c r="L318" s="26">
        <f t="shared" si="329"/>
        <v>536.9</v>
      </c>
      <c r="M318" s="26">
        <f>ROUND(L318*85/100,1)</f>
        <v>456.4</v>
      </c>
      <c r="N318" s="26">
        <f t="shared" si="331"/>
        <v>37.6</v>
      </c>
      <c r="O318" s="26">
        <f t="shared" si="332"/>
        <v>43</v>
      </c>
      <c r="P318" s="26">
        <f t="shared" si="323"/>
        <v>537</v>
      </c>
      <c r="Q318" s="26">
        <f t="shared" si="333"/>
        <v>579.29999999999995</v>
      </c>
      <c r="R318" s="26">
        <f t="shared" si="337"/>
        <v>492.4</v>
      </c>
      <c r="S318" s="26">
        <f t="shared" si="334"/>
        <v>40.6</v>
      </c>
      <c r="T318" s="26">
        <f t="shared" si="335"/>
        <v>46.3</v>
      </c>
      <c r="U318" s="26">
        <f t="shared" si="324"/>
        <v>579.29999999999995</v>
      </c>
    </row>
    <row r="319" spans="1:21" x14ac:dyDescent="0.2">
      <c r="A319" s="23" t="s">
        <v>361</v>
      </c>
      <c r="B319" s="24">
        <f t="shared" ref="B319:K319" si="338">SUM(B320:B341)</f>
        <v>1000.8</v>
      </c>
      <c r="C319" s="24">
        <f t="shared" si="338"/>
        <v>402.8</v>
      </c>
      <c r="D319" s="24">
        <f t="shared" si="338"/>
        <v>0</v>
      </c>
      <c r="E319" s="24">
        <f t="shared" si="338"/>
        <v>1403.6</v>
      </c>
      <c r="F319" s="24"/>
      <c r="G319" s="24">
        <f>SUM(G320:G341)-G320</f>
        <v>4832.1000000000004</v>
      </c>
      <c r="H319" s="24">
        <f t="shared" si="338"/>
        <v>4107.3</v>
      </c>
      <c r="I319" s="24">
        <f t="shared" si="338"/>
        <v>724.8</v>
      </c>
      <c r="J319" s="24">
        <f t="shared" si="338"/>
        <v>0</v>
      </c>
      <c r="K319" s="24">
        <f t="shared" si="338"/>
        <v>4832.1000000000004</v>
      </c>
      <c r="L319" s="24">
        <f>SUM(L320:L341)-L320</f>
        <v>5213.8</v>
      </c>
      <c r="M319" s="24">
        <f t="shared" ref="M319:U319" si="339">SUM(M320:M341)</f>
        <v>4431.7</v>
      </c>
      <c r="N319" s="24">
        <f t="shared" si="339"/>
        <v>782.1</v>
      </c>
      <c r="O319" s="24">
        <f t="shared" si="339"/>
        <v>0</v>
      </c>
      <c r="P319" s="24">
        <f t="shared" si="339"/>
        <v>5213.8</v>
      </c>
      <c r="Q319" s="24">
        <f>SUM(Q320:Q341)-Q320</f>
        <v>5625.7</v>
      </c>
      <c r="R319" s="24">
        <f t="shared" si="339"/>
        <v>4781.8</v>
      </c>
      <c r="S319" s="24">
        <f t="shared" si="339"/>
        <v>843.9</v>
      </c>
      <c r="T319" s="24">
        <f t="shared" si="339"/>
        <v>0</v>
      </c>
      <c r="U319" s="24">
        <f t="shared" si="339"/>
        <v>5625.7</v>
      </c>
    </row>
    <row r="320" spans="1:21" x14ac:dyDescent="0.2">
      <c r="A320" s="25" t="s">
        <v>362</v>
      </c>
      <c r="B320" s="26"/>
      <c r="C320" s="26"/>
      <c r="D320" s="26"/>
      <c r="E320" s="26">
        <f t="shared" si="287"/>
        <v>0</v>
      </c>
      <c r="F320" s="26"/>
      <c r="G320" s="41">
        <f>'прогноз 2026-2028'!AR27</f>
        <v>4832.1000000000004</v>
      </c>
      <c r="H320" s="27"/>
      <c r="I320" s="27"/>
      <c r="J320" s="27"/>
      <c r="K320" s="27"/>
      <c r="L320" s="27">
        <f>'прогноз 2026-2028'!AW27</f>
        <v>5213.8</v>
      </c>
      <c r="M320" s="27"/>
      <c r="N320" s="27"/>
      <c r="O320" s="27"/>
      <c r="P320" s="27"/>
      <c r="Q320" s="27">
        <f>'прогноз 2026-2028'!BB27</f>
        <v>5625.7</v>
      </c>
      <c r="R320" s="27"/>
      <c r="S320" s="27"/>
      <c r="T320" s="27"/>
      <c r="U320" s="27"/>
    </row>
    <row r="321" spans="1:21" x14ac:dyDescent="0.2">
      <c r="A321" s="29" t="s">
        <v>363</v>
      </c>
      <c r="B321" s="26">
        <v>1000.8</v>
      </c>
      <c r="C321" s="26">
        <v>402.8</v>
      </c>
      <c r="D321" s="26"/>
      <c r="E321" s="26">
        <f t="shared" si="287"/>
        <v>1403.6</v>
      </c>
      <c r="F321" s="26">
        <f>ROUND(E321/$E$319*100,1)</f>
        <v>100</v>
      </c>
      <c r="G321" s="26">
        <f>ROUND(F321*$G$320/100,1)</f>
        <v>4832.1000000000004</v>
      </c>
      <c r="H321" s="26">
        <f>ROUND(G321*85/100,1)</f>
        <v>4107.3</v>
      </c>
      <c r="I321" s="26">
        <f>ROUND(G321*15/100,1)</f>
        <v>724.8</v>
      </c>
      <c r="J321" s="26"/>
      <c r="K321" s="26">
        <f t="shared" ref="K321:K341" si="340">H321+I321+J321</f>
        <v>4832.1000000000004</v>
      </c>
      <c r="L321" s="26">
        <f>ROUND($L$320*F321/100,1)</f>
        <v>5213.8</v>
      </c>
      <c r="M321" s="26">
        <f t="shared" ref="M321:M341" si="341">ROUND(L321*85/100,1)</f>
        <v>4431.7</v>
      </c>
      <c r="N321" s="26">
        <f>ROUND(L321*15/100,1)</f>
        <v>782.1</v>
      </c>
      <c r="O321" s="26"/>
      <c r="P321" s="26">
        <f t="shared" ref="P321:P341" si="342">M321+N321+O321</f>
        <v>5213.8</v>
      </c>
      <c r="Q321" s="26">
        <f>ROUND($Q$320*F321/100,1)</f>
        <v>5625.7</v>
      </c>
      <c r="R321" s="26">
        <f>ROUND(Q321*85/100,1)</f>
        <v>4781.8</v>
      </c>
      <c r="S321" s="26">
        <f>ROUND(Q321*15/100,1)</f>
        <v>843.9</v>
      </c>
      <c r="T321" s="26"/>
      <c r="U321" s="26">
        <f t="shared" ref="U321:U341" si="343">R321+S321+T321</f>
        <v>5625.7</v>
      </c>
    </row>
    <row r="322" spans="1:21" x14ac:dyDescent="0.2">
      <c r="A322" s="28" t="s">
        <v>303</v>
      </c>
      <c r="B322" s="26"/>
      <c r="C322" s="26"/>
      <c r="D322" s="26"/>
      <c r="E322" s="26">
        <f t="shared" si="287"/>
        <v>0</v>
      </c>
      <c r="F322" s="26">
        <f t="shared" ref="F322:F341" si="344">ROUND(E322/$E$319*100,1)</f>
        <v>0</v>
      </c>
      <c r="G322" s="26">
        <f t="shared" ref="G322:G341" si="345">ROUND(F322*$G$320/100,1)</f>
        <v>0</v>
      </c>
      <c r="H322" s="26">
        <f t="shared" ref="H322:H341" si="346">ROUND(G322*85/100,1)</f>
        <v>0</v>
      </c>
      <c r="I322" s="26">
        <f t="shared" ref="I322:I341" si="347">ROUND(G322*7/100,1)</f>
        <v>0</v>
      </c>
      <c r="J322" s="26">
        <f t="shared" ref="J322:J341" si="348">ROUND(G322*8/100,1)</f>
        <v>0</v>
      </c>
      <c r="K322" s="26">
        <f t="shared" si="340"/>
        <v>0</v>
      </c>
      <c r="L322" s="26">
        <f t="shared" ref="L322:L341" si="349">ROUND($L$320*F322/100,1)</f>
        <v>0</v>
      </c>
      <c r="M322" s="26">
        <f t="shared" si="341"/>
        <v>0</v>
      </c>
      <c r="N322" s="26">
        <f t="shared" ref="N322:N341" si="350">ROUND(L322*7/100,1)</f>
        <v>0</v>
      </c>
      <c r="O322" s="26">
        <f t="shared" ref="O322:O341" si="351">ROUND(L322*8/100,1)</f>
        <v>0</v>
      </c>
      <c r="P322" s="26">
        <f t="shared" si="342"/>
        <v>0</v>
      </c>
      <c r="Q322" s="26">
        <f t="shared" ref="Q322:Q341" si="352">ROUND($Q$320*F322/100,1)</f>
        <v>0</v>
      </c>
      <c r="R322" s="26">
        <f>ROUND(Q322*85/100,1)</f>
        <v>0</v>
      </c>
      <c r="S322" s="26">
        <f>ROUND(Q322*7/100,1)</f>
        <v>0</v>
      </c>
      <c r="T322" s="26">
        <f>ROUND(Q322*8/100,1)</f>
        <v>0</v>
      </c>
      <c r="U322" s="26">
        <f t="shared" si="343"/>
        <v>0</v>
      </c>
    </row>
    <row r="323" spans="1:21" x14ac:dyDescent="0.2">
      <c r="A323" s="28" t="s">
        <v>364</v>
      </c>
      <c r="B323" s="26"/>
      <c r="C323" s="26"/>
      <c r="D323" s="26"/>
      <c r="E323" s="26">
        <f t="shared" si="287"/>
        <v>0</v>
      </c>
      <c r="F323" s="26">
        <f t="shared" si="344"/>
        <v>0</v>
      </c>
      <c r="G323" s="26">
        <f t="shared" si="345"/>
        <v>0</v>
      </c>
      <c r="H323" s="26">
        <f>ROUND(G323*85/100,1)</f>
        <v>0</v>
      </c>
      <c r="I323" s="26">
        <f t="shared" si="347"/>
        <v>0</v>
      </c>
      <c r="J323" s="26">
        <f t="shared" si="348"/>
        <v>0</v>
      </c>
      <c r="K323" s="26">
        <f t="shared" si="340"/>
        <v>0</v>
      </c>
      <c r="L323" s="26">
        <f t="shared" si="349"/>
        <v>0</v>
      </c>
      <c r="M323" s="26">
        <f t="shared" si="341"/>
        <v>0</v>
      </c>
      <c r="N323" s="26">
        <f t="shared" si="350"/>
        <v>0</v>
      </c>
      <c r="O323" s="26">
        <f t="shared" si="351"/>
        <v>0</v>
      </c>
      <c r="P323" s="26">
        <f t="shared" si="342"/>
        <v>0</v>
      </c>
      <c r="Q323" s="26">
        <f>ROUND($Q$320*F323/100,1)</f>
        <v>0</v>
      </c>
      <c r="R323" s="26">
        <f>ROUND(Q323*85/100,1)</f>
        <v>0</v>
      </c>
      <c r="S323" s="26">
        <f t="shared" ref="S323:S341" si="353">ROUND(Q323*7/100,1)</f>
        <v>0</v>
      </c>
      <c r="T323" s="26">
        <f t="shared" ref="T323:T341" si="354">ROUND(Q323*8/100,1)</f>
        <v>0</v>
      </c>
      <c r="U323" s="26">
        <f t="shared" si="343"/>
        <v>0</v>
      </c>
    </row>
    <row r="324" spans="1:21" x14ac:dyDescent="0.2">
      <c r="A324" s="28" t="s">
        <v>365</v>
      </c>
      <c r="B324" s="26"/>
      <c r="C324" s="26"/>
      <c r="D324" s="26"/>
      <c r="E324" s="26">
        <f t="shared" si="287"/>
        <v>0</v>
      </c>
      <c r="F324" s="26">
        <f t="shared" si="344"/>
        <v>0</v>
      </c>
      <c r="G324" s="26">
        <f t="shared" si="345"/>
        <v>0</v>
      </c>
      <c r="H324" s="26">
        <f t="shared" si="346"/>
        <v>0</v>
      </c>
      <c r="I324" s="26">
        <f t="shared" si="347"/>
        <v>0</v>
      </c>
      <c r="J324" s="26">
        <f t="shared" si="348"/>
        <v>0</v>
      </c>
      <c r="K324" s="26">
        <f t="shared" si="340"/>
        <v>0</v>
      </c>
      <c r="L324" s="26">
        <f t="shared" si="349"/>
        <v>0</v>
      </c>
      <c r="M324" s="26">
        <f t="shared" si="341"/>
        <v>0</v>
      </c>
      <c r="N324" s="26">
        <f t="shared" si="350"/>
        <v>0</v>
      </c>
      <c r="O324" s="26">
        <f t="shared" si="351"/>
        <v>0</v>
      </c>
      <c r="P324" s="26">
        <f t="shared" si="342"/>
        <v>0</v>
      </c>
      <c r="Q324" s="26">
        <f t="shared" si="352"/>
        <v>0</v>
      </c>
      <c r="R324" s="26">
        <f t="shared" ref="R324:R341" si="355">ROUND(Q324*85/100,1)</f>
        <v>0</v>
      </c>
      <c r="S324" s="26">
        <f t="shared" si="353"/>
        <v>0</v>
      </c>
      <c r="T324" s="26">
        <f t="shared" si="354"/>
        <v>0</v>
      </c>
      <c r="U324" s="26">
        <f t="shared" si="343"/>
        <v>0</v>
      </c>
    </row>
    <row r="325" spans="1:21" x14ac:dyDescent="0.2">
      <c r="A325" s="28" t="s">
        <v>366</v>
      </c>
      <c r="B325" s="26"/>
      <c r="C325" s="26"/>
      <c r="D325" s="26"/>
      <c r="E325" s="26">
        <f t="shared" si="287"/>
        <v>0</v>
      </c>
      <c r="F325" s="26">
        <f t="shared" si="344"/>
        <v>0</v>
      </c>
      <c r="G325" s="26">
        <f t="shared" si="345"/>
        <v>0</v>
      </c>
      <c r="H325" s="26">
        <f t="shared" si="346"/>
        <v>0</v>
      </c>
      <c r="I325" s="26">
        <f t="shared" si="347"/>
        <v>0</v>
      </c>
      <c r="J325" s="26">
        <f t="shared" si="348"/>
        <v>0</v>
      </c>
      <c r="K325" s="26">
        <f t="shared" si="340"/>
        <v>0</v>
      </c>
      <c r="L325" s="26">
        <f t="shared" si="349"/>
        <v>0</v>
      </c>
      <c r="M325" s="26">
        <f t="shared" si="341"/>
        <v>0</v>
      </c>
      <c r="N325" s="26">
        <f t="shared" si="350"/>
        <v>0</v>
      </c>
      <c r="O325" s="26">
        <f t="shared" si="351"/>
        <v>0</v>
      </c>
      <c r="P325" s="26">
        <f t="shared" si="342"/>
        <v>0</v>
      </c>
      <c r="Q325" s="26">
        <f t="shared" si="352"/>
        <v>0</v>
      </c>
      <c r="R325" s="26">
        <f>ROUND(Q325*85/100,1)</f>
        <v>0</v>
      </c>
      <c r="S325" s="26">
        <f t="shared" si="353"/>
        <v>0</v>
      </c>
      <c r="T325" s="26">
        <f t="shared" si="354"/>
        <v>0</v>
      </c>
      <c r="U325" s="26">
        <f t="shared" si="343"/>
        <v>0</v>
      </c>
    </row>
    <row r="326" spans="1:21" x14ac:dyDescent="0.2">
      <c r="A326" s="28" t="s">
        <v>367</v>
      </c>
      <c r="B326" s="26"/>
      <c r="C326" s="26"/>
      <c r="D326" s="26"/>
      <c r="E326" s="26">
        <f t="shared" si="287"/>
        <v>0</v>
      </c>
      <c r="F326" s="26">
        <f t="shared" si="344"/>
        <v>0</v>
      </c>
      <c r="G326" s="26">
        <f t="shared" si="345"/>
        <v>0</v>
      </c>
      <c r="H326" s="26">
        <f t="shared" si="346"/>
        <v>0</v>
      </c>
      <c r="I326" s="26">
        <f t="shared" si="347"/>
        <v>0</v>
      </c>
      <c r="J326" s="26">
        <f t="shared" si="348"/>
        <v>0</v>
      </c>
      <c r="K326" s="26">
        <f t="shared" si="340"/>
        <v>0</v>
      </c>
      <c r="L326" s="26">
        <f t="shared" si="349"/>
        <v>0</v>
      </c>
      <c r="M326" s="26">
        <f t="shared" si="341"/>
        <v>0</v>
      </c>
      <c r="N326" s="26">
        <f t="shared" si="350"/>
        <v>0</v>
      </c>
      <c r="O326" s="26">
        <f t="shared" si="351"/>
        <v>0</v>
      </c>
      <c r="P326" s="26">
        <f t="shared" si="342"/>
        <v>0</v>
      </c>
      <c r="Q326" s="26">
        <f t="shared" si="352"/>
        <v>0</v>
      </c>
      <c r="R326" s="26">
        <f t="shared" si="355"/>
        <v>0</v>
      </c>
      <c r="S326" s="26">
        <f t="shared" si="353"/>
        <v>0</v>
      </c>
      <c r="T326" s="26">
        <f t="shared" si="354"/>
        <v>0</v>
      </c>
      <c r="U326" s="26">
        <f t="shared" si="343"/>
        <v>0</v>
      </c>
    </row>
    <row r="327" spans="1:21" x14ac:dyDescent="0.2">
      <c r="A327" s="28" t="s">
        <v>368</v>
      </c>
      <c r="B327" s="26"/>
      <c r="C327" s="26"/>
      <c r="D327" s="26"/>
      <c r="E327" s="26">
        <f t="shared" si="287"/>
        <v>0</v>
      </c>
      <c r="F327" s="26">
        <f t="shared" si="344"/>
        <v>0</v>
      </c>
      <c r="G327" s="26">
        <f t="shared" si="345"/>
        <v>0</v>
      </c>
      <c r="H327" s="26">
        <f>ROUND(G327*85/100,1)</f>
        <v>0</v>
      </c>
      <c r="I327" s="26">
        <f t="shared" si="347"/>
        <v>0</v>
      </c>
      <c r="J327" s="26">
        <f t="shared" si="348"/>
        <v>0</v>
      </c>
      <c r="K327" s="26">
        <f t="shared" si="340"/>
        <v>0</v>
      </c>
      <c r="L327" s="26">
        <f t="shared" si="349"/>
        <v>0</v>
      </c>
      <c r="M327" s="26">
        <f>ROUND(L327*85/100,1)</f>
        <v>0</v>
      </c>
      <c r="N327" s="26">
        <f t="shared" si="350"/>
        <v>0</v>
      </c>
      <c r="O327" s="26">
        <f t="shared" si="351"/>
        <v>0</v>
      </c>
      <c r="P327" s="26">
        <f t="shared" si="342"/>
        <v>0</v>
      </c>
      <c r="Q327" s="26">
        <f t="shared" si="352"/>
        <v>0</v>
      </c>
      <c r="R327" s="26">
        <f t="shared" si="355"/>
        <v>0</v>
      </c>
      <c r="S327" s="26">
        <f t="shared" si="353"/>
        <v>0</v>
      </c>
      <c r="T327" s="26">
        <f t="shared" si="354"/>
        <v>0</v>
      </c>
      <c r="U327" s="26">
        <f t="shared" si="343"/>
        <v>0</v>
      </c>
    </row>
    <row r="328" spans="1:21" x14ac:dyDescent="0.2">
      <c r="A328" s="28" t="s">
        <v>369</v>
      </c>
      <c r="B328" s="26"/>
      <c r="C328" s="26"/>
      <c r="D328" s="26"/>
      <c r="E328" s="26">
        <f t="shared" si="287"/>
        <v>0</v>
      </c>
      <c r="F328" s="26">
        <f t="shared" si="344"/>
        <v>0</v>
      </c>
      <c r="G328" s="26">
        <f t="shared" si="345"/>
        <v>0</v>
      </c>
      <c r="H328" s="26">
        <f t="shared" si="346"/>
        <v>0</v>
      </c>
      <c r="I328" s="26">
        <f t="shared" si="347"/>
        <v>0</v>
      </c>
      <c r="J328" s="26">
        <f t="shared" si="348"/>
        <v>0</v>
      </c>
      <c r="K328" s="26">
        <f t="shared" si="340"/>
        <v>0</v>
      </c>
      <c r="L328" s="26">
        <f t="shared" si="349"/>
        <v>0</v>
      </c>
      <c r="M328" s="26">
        <f t="shared" si="341"/>
        <v>0</v>
      </c>
      <c r="N328" s="26">
        <f t="shared" si="350"/>
        <v>0</v>
      </c>
      <c r="O328" s="26">
        <f t="shared" si="351"/>
        <v>0</v>
      </c>
      <c r="P328" s="26">
        <f t="shared" si="342"/>
        <v>0</v>
      </c>
      <c r="Q328" s="26">
        <f t="shared" si="352"/>
        <v>0</v>
      </c>
      <c r="R328" s="26">
        <f t="shared" si="355"/>
        <v>0</v>
      </c>
      <c r="S328" s="26">
        <f t="shared" si="353"/>
        <v>0</v>
      </c>
      <c r="T328" s="26">
        <f t="shared" si="354"/>
        <v>0</v>
      </c>
      <c r="U328" s="26">
        <f t="shared" si="343"/>
        <v>0</v>
      </c>
    </row>
    <row r="329" spans="1:21" x14ac:dyDescent="0.2">
      <c r="A329" s="28" t="s">
        <v>370</v>
      </c>
      <c r="B329" s="26"/>
      <c r="C329" s="26"/>
      <c r="D329" s="26"/>
      <c r="E329" s="26">
        <f t="shared" si="287"/>
        <v>0</v>
      </c>
      <c r="F329" s="26">
        <f t="shared" si="344"/>
        <v>0</v>
      </c>
      <c r="G329" s="26">
        <f t="shared" si="345"/>
        <v>0</v>
      </c>
      <c r="H329" s="26">
        <f t="shared" si="346"/>
        <v>0</v>
      </c>
      <c r="I329" s="26">
        <f t="shared" si="347"/>
        <v>0</v>
      </c>
      <c r="J329" s="26">
        <f t="shared" si="348"/>
        <v>0</v>
      </c>
      <c r="K329" s="26">
        <f t="shared" si="340"/>
        <v>0</v>
      </c>
      <c r="L329" s="26">
        <f t="shared" si="349"/>
        <v>0</v>
      </c>
      <c r="M329" s="26">
        <f t="shared" si="341"/>
        <v>0</v>
      </c>
      <c r="N329" s="26">
        <f t="shared" si="350"/>
        <v>0</v>
      </c>
      <c r="O329" s="26">
        <f t="shared" si="351"/>
        <v>0</v>
      </c>
      <c r="P329" s="26">
        <f t="shared" si="342"/>
        <v>0</v>
      </c>
      <c r="Q329" s="26">
        <f t="shared" si="352"/>
        <v>0</v>
      </c>
      <c r="R329" s="26">
        <f t="shared" si="355"/>
        <v>0</v>
      </c>
      <c r="S329" s="26">
        <f t="shared" si="353"/>
        <v>0</v>
      </c>
      <c r="T329" s="26">
        <f t="shared" si="354"/>
        <v>0</v>
      </c>
      <c r="U329" s="26">
        <f t="shared" si="343"/>
        <v>0</v>
      </c>
    </row>
    <row r="330" spans="1:21" x14ac:dyDescent="0.2">
      <c r="A330" s="28" t="s">
        <v>371</v>
      </c>
      <c r="B330" s="26"/>
      <c r="C330" s="26"/>
      <c r="D330" s="26"/>
      <c r="E330" s="26">
        <f t="shared" si="287"/>
        <v>0</v>
      </c>
      <c r="F330" s="26">
        <f t="shared" si="344"/>
        <v>0</v>
      </c>
      <c r="G330" s="26">
        <f t="shared" si="345"/>
        <v>0</v>
      </c>
      <c r="H330" s="26">
        <f t="shared" si="346"/>
        <v>0</v>
      </c>
      <c r="I330" s="26">
        <f t="shared" si="347"/>
        <v>0</v>
      </c>
      <c r="J330" s="26">
        <f t="shared" si="348"/>
        <v>0</v>
      </c>
      <c r="K330" s="26">
        <f t="shared" si="340"/>
        <v>0</v>
      </c>
      <c r="L330" s="26">
        <f t="shared" si="349"/>
        <v>0</v>
      </c>
      <c r="M330" s="26">
        <f t="shared" si="341"/>
        <v>0</v>
      </c>
      <c r="N330" s="26">
        <f t="shared" si="350"/>
        <v>0</v>
      </c>
      <c r="O330" s="26">
        <f t="shared" si="351"/>
        <v>0</v>
      </c>
      <c r="P330" s="26">
        <f t="shared" si="342"/>
        <v>0</v>
      </c>
      <c r="Q330" s="26">
        <f t="shared" si="352"/>
        <v>0</v>
      </c>
      <c r="R330" s="26">
        <f t="shared" si="355"/>
        <v>0</v>
      </c>
      <c r="S330" s="26">
        <f t="shared" si="353"/>
        <v>0</v>
      </c>
      <c r="T330" s="26">
        <f t="shared" si="354"/>
        <v>0</v>
      </c>
      <c r="U330" s="26">
        <f t="shared" si="343"/>
        <v>0</v>
      </c>
    </row>
    <row r="331" spans="1:21" x14ac:dyDescent="0.2">
      <c r="A331" s="28" t="s">
        <v>372</v>
      </c>
      <c r="B331" s="26"/>
      <c r="C331" s="26"/>
      <c r="D331" s="26"/>
      <c r="E331" s="26">
        <f t="shared" si="287"/>
        <v>0</v>
      </c>
      <c r="F331" s="26">
        <f t="shared" si="344"/>
        <v>0</v>
      </c>
      <c r="G331" s="26">
        <f t="shared" si="345"/>
        <v>0</v>
      </c>
      <c r="H331" s="26">
        <f t="shared" si="346"/>
        <v>0</v>
      </c>
      <c r="I331" s="26">
        <f t="shared" si="347"/>
        <v>0</v>
      </c>
      <c r="J331" s="26">
        <f t="shared" si="348"/>
        <v>0</v>
      </c>
      <c r="K331" s="26">
        <f t="shared" si="340"/>
        <v>0</v>
      </c>
      <c r="L331" s="26">
        <f t="shared" si="349"/>
        <v>0</v>
      </c>
      <c r="M331" s="26">
        <f t="shared" si="341"/>
        <v>0</v>
      </c>
      <c r="N331" s="26">
        <f t="shared" si="350"/>
        <v>0</v>
      </c>
      <c r="O331" s="26">
        <f t="shared" si="351"/>
        <v>0</v>
      </c>
      <c r="P331" s="26">
        <f t="shared" si="342"/>
        <v>0</v>
      </c>
      <c r="Q331" s="26">
        <f t="shared" si="352"/>
        <v>0</v>
      </c>
      <c r="R331" s="26">
        <f t="shared" si="355"/>
        <v>0</v>
      </c>
      <c r="S331" s="26">
        <f t="shared" si="353"/>
        <v>0</v>
      </c>
      <c r="T331" s="26">
        <f t="shared" si="354"/>
        <v>0</v>
      </c>
      <c r="U331" s="26">
        <f t="shared" si="343"/>
        <v>0</v>
      </c>
    </row>
    <row r="332" spans="1:21" x14ac:dyDescent="0.2">
      <c r="A332" s="28" t="s">
        <v>373</v>
      </c>
      <c r="B332" s="26"/>
      <c r="C332" s="26"/>
      <c r="D332" s="26"/>
      <c r="E332" s="26">
        <f t="shared" si="287"/>
        <v>0</v>
      </c>
      <c r="F332" s="26">
        <f t="shared" si="344"/>
        <v>0</v>
      </c>
      <c r="G332" s="26">
        <f t="shared" si="345"/>
        <v>0</v>
      </c>
      <c r="H332" s="26">
        <f t="shared" si="346"/>
        <v>0</v>
      </c>
      <c r="I332" s="26">
        <f t="shared" si="347"/>
        <v>0</v>
      </c>
      <c r="J332" s="26">
        <f t="shared" si="348"/>
        <v>0</v>
      </c>
      <c r="K332" s="26">
        <f t="shared" si="340"/>
        <v>0</v>
      </c>
      <c r="L332" s="26">
        <f t="shared" si="349"/>
        <v>0</v>
      </c>
      <c r="M332" s="26">
        <f t="shared" si="341"/>
        <v>0</v>
      </c>
      <c r="N332" s="26">
        <f t="shared" si="350"/>
        <v>0</v>
      </c>
      <c r="O332" s="26">
        <f t="shared" si="351"/>
        <v>0</v>
      </c>
      <c r="P332" s="26">
        <f t="shared" si="342"/>
        <v>0</v>
      </c>
      <c r="Q332" s="26">
        <f t="shared" si="352"/>
        <v>0</v>
      </c>
      <c r="R332" s="26">
        <f t="shared" si="355"/>
        <v>0</v>
      </c>
      <c r="S332" s="26">
        <f t="shared" si="353"/>
        <v>0</v>
      </c>
      <c r="T332" s="26">
        <f t="shared" si="354"/>
        <v>0</v>
      </c>
      <c r="U332" s="26">
        <f t="shared" si="343"/>
        <v>0</v>
      </c>
    </row>
    <row r="333" spans="1:21" x14ac:dyDescent="0.2">
      <c r="A333" s="28" t="s">
        <v>374</v>
      </c>
      <c r="B333" s="26"/>
      <c r="C333" s="26"/>
      <c r="D333" s="26"/>
      <c r="E333" s="26">
        <f t="shared" si="287"/>
        <v>0</v>
      </c>
      <c r="F333" s="26">
        <f t="shared" si="344"/>
        <v>0</v>
      </c>
      <c r="G333" s="26">
        <f t="shared" si="345"/>
        <v>0</v>
      </c>
      <c r="H333" s="26">
        <f t="shared" si="346"/>
        <v>0</v>
      </c>
      <c r="I333" s="26">
        <f t="shared" si="347"/>
        <v>0</v>
      </c>
      <c r="J333" s="26">
        <f t="shared" si="348"/>
        <v>0</v>
      </c>
      <c r="K333" s="26">
        <f t="shared" si="340"/>
        <v>0</v>
      </c>
      <c r="L333" s="26">
        <f t="shared" si="349"/>
        <v>0</v>
      </c>
      <c r="M333" s="26">
        <f t="shared" si="341"/>
        <v>0</v>
      </c>
      <c r="N333" s="26">
        <f t="shared" si="350"/>
        <v>0</v>
      </c>
      <c r="O333" s="26">
        <f t="shared" si="351"/>
        <v>0</v>
      </c>
      <c r="P333" s="26">
        <f t="shared" si="342"/>
        <v>0</v>
      </c>
      <c r="Q333" s="26">
        <f t="shared" si="352"/>
        <v>0</v>
      </c>
      <c r="R333" s="26">
        <f t="shared" si="355"/>
        <v>0</v>
      </c>
      <c r="S333" s="26">
        <f t="shared" si="353"/>
        <v>0</v>
      </c>
      <c r="T333" s="26">
        <f t="shared" si="354"/>
        <v>0</v>
      </c>
      <c r="U333" s="26">
        <f t="shared" si="343"/>
        <v>0</v>
      </c>
    </row>
    <row r="334" spans="1:21" x14ac:dyDescent="0.2">
      <c r="A334" s="28" t="s">
        <v>375</v>
      </c>
      <c r="B334" s="26"/>
      <c r="C334" s="26"/>
      <c r="D334" s="26"/>
      <c r="E334" s="26">
        <f t="shared" si="287"/>
        <v>0</v>
      </c>
      <c r="F334" s="26">
        <f t="shared" si="344"/>
        <v>0</v>
      </c>
      <c r="G334" s="26">
        <f t="shared" si="345"/>
        <v>0</v>
      </c>
      <c r="H334" s="26">
        <f t="shared" si="346"/>
        <v>0</v>
      </c>
      <c r="I334" s="26">
        <f t="shared" si="347"/>
        <v>0</v>
      </c>
      <c r="J334" s="26">
        <f t="shared" si="348"/>
        <v>0</v>
      </c>
      <c r="K334" s="26">
        <f t="shared" si="340"/>
        <v>0</v>
      </c>
      <c r="L334" s="26">
        <f t="shared" si="349"/>
        <v>0</v>
      </c>
      <c r="M334" s="26">
        <f t="shared" si="341"/>
        <v>0</v>
      </c>
      <c r="N334" s="26">
        <f t="shared" si="350"/>
        <v>0</v>
      </c>
      <c r="O334" s="26">
        <f t="shared" si="351"/>
        <v>0</v>
      </c>
      <c r="P334" s="26">
        <f t="shared" si="342"/>
        <v>0</v>
      </c>
      <c r="Q334" s="26">
        <f t="shared" si="352"/>
        <v>0</v>
      </c>
      <c r="R334" s="26">
        <f t="shared" si="355"/>
        <v>0</v>
      </c>
      <c r="S334" s="26">
        <f t="shared" si="353"/>
        <v>0</v>
      </c>
      <c r="T334" s="26">
        <f t="shared" si="354"/>
        <v>0</v>
      </c>
      <c r="U334" s="26">
        <f t="shared" si="343"/>
        <v>0</v>
      </c>
    </row>
    <row r="335" spans="1:21" x14ac:dyDescent="0.2">
      <c r="A335" s="28" t="s">
        <v>376</v>
      </c>
      <c r="B335" s="26"/>
      <c r="C335" s="26"/>
      <c r="D335" s="26"/>
      <c r="E335" s="26">
        <f t="shared" si="287"/>
        <v>0</v>
      </c>
      <c r="F335" s="26">
        <f t="shared" si="344"/>
        <v>0</v>
      </c>
      <c r="G335" s="26">
        <f t="shared" si="345"/>
        <v>0</v>
      </c>
      <c r="H335" s="26">
        <f t="shared" si="346"/>
        <v>0</v>
      </c>
      <c r="I335" s="26">
        <f t="shared" si="347"/>
        <v>0</v>
      </c>
      <c r="J335" s="26">
        <f t="shared" si="348"/>
        <v>0</v>
      </c>
      <c r="K335" s="26">
        <f t="shared" si="340"/>
        <v>0</v>
      </c>
      <c r="L335" s="26">
        <f t="shared" si="349"/>
        <v>0</v>
      </c>
      <c r="M335" s="26">
        <f t="shared" si="341"/>
        <v>0</v>
      </c>
      <c r="N335" s="26">
        <f t="shared" si="350"/>
        <v>0</v>
      </c>
      <c r="O335" s="26">
        <f t="shared" si="351"/>
        <v>0</v>
      </c>
      <c r="P335" s="26">
        <f t="shared" si="342"/>
        <v>0</v>
      </c>
      <c r="Q335" s="26">
        <f t="shared" si="352"/>
        <v>0</v>
      </c>
      <c r="R335" s="26">
        <f t="shared" si="355"/>
        <v>0</v>
      </c>
      <c r="S335" s="26">
        <f t="shared" si="353"/>
        <v>0</v>
      </c>
      <c r="T335" s="26">
        <f t="shared" si="354"/>
        <v>0</v>
      </c>
      <c r="U335" s="26">
        <f t="shared" si="343"/>
        <v>0</v>
      </c>
    </row>
    <row r="336" spans="1:21" x14ac:dyDescent="0.2">
      <c r="A336" s="28" t="s">
        <v>377</v>
      </c>
      <c r="B336" s="26"/>
      <c r="C336" s="26"/>
      <c r="D336" s="26"/>
      <c r="E336" s="26">
        <f t="shared" si="287"/>
        <v>0</v>
      </c>
      <c r="F336" s="26">
        <f t="shared" si="344"/>
        <v>0</v>
      </c>
      <c r="G336" s="26">
        <f t="shared" si="345"/>
        <v>0</v>
      </c>
      <c r="H336" s="26">
        <f t="shared" si="346"/>
        <v>0</v>
      </c>
      <c r="I336" s="26">
        <f t="shared" si="347"/>
        <v>0</v>
      </c>
      <c r="J336" s="26">
        <f t="shared" si="348"/>
        <v>0</v>
      </c>
      <c r="K336" s="26">
        <f t="shared" si="340"/>
        <v>0</v>
      </c>
      <c r="L336" s="26">
        <f t="shared" si="349"/>
        <v>0</v>
      </c>
      <c r="M336" s="26">
        <f t="shared" si="341"/>
        <v>0</v>
      </c>
      <c r="N336" s="26">
        <f t="shared" si="350"/>
        <v>0</v>
      </c>
      <c r="O336" s="26">
        <f t="shared" si="351"/>
        <v>0</v>
      </c>
      <c r="P336" s="26">
        <f t="shared" si="342"/>
        <v>0</v>
      </c>
      <c r="Q336" s="26">
        <f t="shared" si="352"/>
        <v>0</v>
      </c>
      <c r="R336" s="26">
        <f t="shared" si="355"/>
        <v>0</v>
      </c>
      <c r="S336" s="26">
        <f t="shared" si="353"/>
        <v>0</v>
      </c>
      <c r="T336" s="26">
        <f t="shared" si="354"/>
        <v>0</v>
      </c>
      <c r="U336" s="26">
        <f t="shared" si="343"/>
        <v>0</v>
      </c>
    </row>
    <row r="337" spans="1:21" x14ac:dyDescent="0.2">
      <c r="A337" s="28" t="s">
        <v>378</v>
      </c>
      <c r="B337" s="26"/>
      <c r="C337" s="26"/>
      <c r="D337" s="26"/>
      <c r="E337" s="26">
        <f t="shared" si="287"/>
        <v>0</v>
      </c>
      <c r="F337" s="26">
        <f t="shared" si="344"/>
        <v>0</v>
      </c>
      <c r="G337" s="26">
        <f t="shared" si="345"/>
        <v>0</v>
      </c>
      <c r="H337" s="26">
        <f>ROUND(G337*85/100,1)</f>
        <v>0</v>
      </c>
      <c r="I337" s="26">
        <f t="shared" si="347"/>
        <v>0</v>
      </c>
      <c r="J337" s="26">
        <f t="shared" si="348"/>
        <v>0</v>
      </c>
      <c r="K337" s="26">
        <f t="shared" si="340"/>
        <v>0</v>
      </c>
      <c r="L337" s="26">
        <f t="shared" si="349"/>
        <v>0</v>
      </c>
      <c r="M337" s="26">
        <f>ROUND(L337*85/100,1)</f>
        <v>0</v>
      </c>
      <c r="N337" s="26">
        <f t="shared" si="350"/>
        <v>0</v>
      </c>
      <c r="O337" s="26">
        <f t="shared" si="351"/>
        <v>0</v>
      </c>
      <c r="P337" s="26">
        <f t="shared" si="342"/>
        <v>0</v>
      </c>
      <c r="Q337" s="26">
        <f t="shared" si="352"/>
        <v>0</v>
      </c>
      <c r="R337" s="26">
        <f>ROUND(Q337*85/100,1)</f>
        <v>0</v>
      </c>
      <c r="S337" s="26">
        <f t="shared" si="353"/>
        <v>0</v>
      </c>
      <c r="T337" s="26">
        <f t="shared" si="354"/>
        <v>0</v>
      </c>
      <c r="U337" s="26">
        <f t="shared" si="343"/>
        <v>0</v>
      </c>
    </row>
    <row r="338" spans="1:21" x14ac:dyDescent="0.2">
      <c r="A338" s="28" t="s">
        <v>379</v>
      </c>
      <c r="B338" s="26"/>
      <c r="C338" s="26"/>
      <c r="D338" s="26"/>
      <c r="E338" s="26">
        <f t="shared" ref="E338:E401" si="356">B338++C338+D338</f>
        <v>0</v>
      </c>
      <c r="F338" s="26">
        <f t="shared" si="344"/>
        <v>0</v>
      </c>
      <c r="G338" s="26">
        <f t="shared" si="345"/>
        <v>0</v>
      </c>
      <c r="H338" s="26">
        <f t="shared" si="346"/>
        <v>0</v>
      </c>
      <c r="I338" s="26">
        <f t="shared" si="347"/>
        <v>0</v>
      </c>
      <c r="J338" s="26">
        <f t="shared" si="348"/>
        <v>0</v>
      </c>
      <c r="K338" s="26">
        <f t="shared" si="340"/>
        <v>0</v>
      </c>
      <c r="L338" s="26">
        <f t="shared" si="349"/>
        <v>0</v>
      </c>
      <c r="M338" s="26">
        <f t="shared" si="341"/>
        <v>0</v>
      </c>
      <c r="N338" s="26">
        <f t="shared" si="350"/>
        <v>0</v>
      </c>
      <c r="O338" s="26">
        <f t="shared" si="351"/>
        <v>0</v>
      </c>
      <c r="P338" s="26">
        <f t="shared" si="342"/>
        <v>0</v>
      </c>
      <c r="Q338" s="26">
        <f t="shared" si="352"/>
        <v>0</v>
      </c>
      <c r="R338" s="26">
        <f t="shared" si="355"/>
        <v>0</v>
      </c>
      <c r="S338" s="26">
        <f t="shared" si="353"/>
        <v>0</v>
      </c>
      <c r="T338" s="26">
        <f t="shared" si="354"/>
        <v>0</v>
      </c>
      <c r="U338" s="26">
        <f t="shared" si="343"/>
        <v>0</v>
      </c>
    </row>
    <row r="339" spans="1:21" x14ac:dyDescent="0.2">
      <c r="A339" s="28" t="s">
        <v>380</v>
      </c>
      <c r="B339" s="26"/>
      <c r="C339" s="26"/>
      <c r="D339" s="26"/>
      <c r="E339" s="26">
        <f t="shared" si="356"/>
        <v>0</v>
      </c>
      <c r="F339" s="26">
        <f t="shared" si="344"/>
        <v>0</v>
      </c>
      <c r="G339" s="26">
        <f t="shared" si="345"/>
        <v>0</v>
      </c>
      <c r="H339" s="26">
        <f t="shared" si="346"/>
        <v>0</v>
      </c>
      <c r="I339" s="26">
        <f t="shared" si="347"/>
        <v>0</v>
      </c>
      <c r="J339" s="26">
        <f t="shared" si="348"/>
        <v>0</v>
      </c>
      <c r="K339" s="26">
        <f t="shared" si="340"/>
        <v>0</v>
      </c>
      <c r="L339" s="26">
        <f t="shared" si="349"/>
        <v>0</v>
      </c>
      <c r="M339" s="26">
        <f t="shared" si="341"/>
        <v>0</v>
      </c>
      <c r="N339" s="26">
        <f t="shared" si="350"/>
        <v>0</v>
      </c>
      <c r="O339" s="26">
        <f t="shared" si="351"/>
        <v>0</v>
      </c>
      <c r="P339" s="26">
        <f t="shared" si="342"/>
        <v>0</v>
      </c>
      <c r="Q339" s="26">
        <f t="shared" si="352"/>
        <v>0</v>
      </c>
      <c r="R339" s="26">
        <f t="shared" si="355"/>
        <v>0</v>
      </c>
      <c r="S339" s="26">
        <f t="shared" si="353"/>
        <v>0</v>
      </c>
      <c r="T339" s="26">
        <f t="shared" si="354"/>
        <v>0</v>
      </c>
      <c r="U339" s="26">
        <f t="shared" si="343"/>
        <v>0</v>
      </c>
    </row>
    <row r="340" spans="1:21" x14ac:dyDescent="0.2">
      <c r="A340" s="28" t="s">
        <v>381</v>
      </c>
      <c r="B340" s="26"/>
      <c r="C340" s="26"/>
      <c r="D340" s="26"/>
      <c r="E340" s="26">
        <f t="shared" si="356"/>
        <v>0</v>
      </c>
      <c r="F340" s="26">
        <f t="shared" si="344"/>
        <v>0</v>
      </c>
      <c r="G340" s="26">
        <f t="shared" si="345"/>
        <v>0</v>
      </c>
      <c r="H340" s="26">
        <f t="shared" si="346"/>
        <v>0</v>
      </c>
      <c r="I340" s="26">
        <f t="shared" si="347"/>
        <v>0</v>
      </c>
      <c r="J340" s="26">
        <f t="shared" si="348"/>
        <v>0</v>
      </c>
      <c r="K340" s="26">
        <f t="shared" si="340"/>
        <v>0</v>
      </c>
      <c r="L340" s="26">
        <f t="shared" si="349"/>
        <v>0</v>
      </c>
      <c r="M340" s="26">
        <f t="shared" si="341"/>
        <v>0</v>
      </c>
      <c r="N340" s="26">
        <f t="shared" si="350"/>
        <v>0</v>
      </c>
      <c r="O340" s="26">
        <f t="shared" si="351"/>
        <v>0</v>
      </c>
      <c r="P340" s="26">
        <f t="shared" si="342"/>
        <v>0</v>
      </c>
      <c r="Q340" s="26">
        <f t="shared" si="352"/>
        <v>0</v>
      </c>
      <c r="R340" s="26">
        <f t="shared" si="355"/>
        <v>0</v>
      </c>
      <c r="S340" s="26">
        <f t="shared" si="353"/>
        <v>0</v>
      </c>
      <c r="T340" s="26">
        <f t="shared" si="354"/>
        <v>0</v>
      </c>
      <c r="U340" s="26">
        <f t="shared" si="343"/>
        <v>0</v>
      </c>
    </row>
    <row r="341" spans="1:21" x14ac:dyDescent="0.2">
      <c r="A341" s="28" t="s">
        <v>382</v>
      </c>
      <c r="B341" s="26"/>
      <c r="C341" s="26"/>
      <c r="D341" s="26"/>
      <c r="E341" s="26">
        <f t="shared" si="356"/>
        <v>0</v>
      </c>
      <c r="F341" s="26">
        <f t="shared" si="344"/>
        <v>0</v>
      </c>
      <c r="G341" s="26">
        <f t="shared" si="345"/>
        <v>0</v>
      </c>
      <c r="H341" s="26">
        <f t="shared" si="346"/>
        <v>0</v>
      </c>
      <c r="I341" s="26">
        <f t="shared" si="347"/>
        <v>0</v>
      </c>
      <c r="J341" s="26">
        <f t="shared" si="348"/>
        <v>0</v>
      </c>
      <c r="K341" s="26">
        <f t="shared" si="340"/>
        <v>0</v>
      </c>
      <c r="L341" s="26">
        <f t="shared" si="349"/>
        <v>0</v>
      </c>
      <c r="M341" s="26">
        <f t="shared" si="341"/>
        <v>0</v>
      </c>
      <c r="N341" s="26">
        <f t="shared" si="350"/>
        <v>0</v>
      </c>
      <c r="O341" s="26">
        <f t="shared" si="351"/>
        <v>0</v>
      </c>
      <c r="P341" s="26">
        <f t="shared" si="342"/>
        <v>0</v>
      </c>
      <c r="Q341" s="26">
        <f t="shared" si="352"/>
        <v>0</v>
      </c>
      <c r="R341" s="26">
        <f t="shared" si="355"/>
        <v>0</v>
      </c>
      <c r="S341" s="26">
        <f t="shared" si="353"/>
        <v>0</v>
      </c>
      <c r="T341" s="26">
        <f t="shared" si="354"/>
        <v>0</v>
      </c>
      <c r="U341" s="26">
        <f t="shared" si="343"/>
        <v>0</v>
      </c>
    </row>
    <row r="342" spans="1:21" x14ac:dyDescent="0.2">
      <c r="A342" s="23" t="s">
        <v>383</v>
      </c>
      <c r="B342" s="24">
        <f t="shared" ref="B342:U342" si="357">SUM(B343:B355)</f>
        <v>28.1</v>
      </c>
      <c r="C342" s="24">
        <f>SUM(C343:C355)</f>
        <v>22.3</v>
      </c>
      <c r="D342" s="24">
        <f>SUM(D343:D355)</f>
        <v>4.3</v>
      </c>
      <c r="E342" s="24">
        <f t="shared" si="357"/>
        <v>54.7</v>
      </c>
      <c r="F342" s="24"/>
      <c r="G342" s="24">
        <f>SUM(G343:G355)-G343</f>
        <v>80.099999999999994</v>
      </c>
      <c r="H342" s="24">
        <f>SUM(H343:H355)</f>
        <v>68</v>
      </c>
      <c r="I342" s="24">
        <f t="shared" si="357"/>
        <v>5.6</v>
      </c>
      <c r="J342" s="24">
        <f t="shared" si="357"/>
        <v>6.4</v>
      </c>
      <c r="K342" s="24">
        <f>SUM(K343:K355)</f>
        <v>80</v>
      </c>
      <c r="L342" s="24">
        <f>SUM(L343:L355)-L343</f>
        <v>80.900000000000006</v>
      </c>
      <c r="M342" s="24">
        <f t="shared" si="357"/>
        <v>68.7</v>
      </c>
      <c r="N342" s="24">
        <f t="shared" si="357"/>
        <v>5.7</v>
      </c>
      <c r="O342" s="24">
        <f t="shared" si="357"/>
        <v>6.5</v>
      </c>
      <c r="P342" s="24">
        <f t="shared" si="357"/>
        <v>80.900000000000006</v>
      </c>
      <c r="Q342" s="24">
        <f>SUM(Q343:Q355)-Q343</f>
        <v>81.7</v>
      </c>
      <c r="R342" s="24">
        <f t="shared" si="357"/>
        <v>69.400000000000006</v>
      </c>
      <c r="S342" s="24">
        <f t="shared" si="357"/>
        <v>5.7</v>
      </c>
      <c r="T342" s="24">
        <f t="shared" si="357"/>
        <v>6.5</v>
      </c>
      <c r="U342" s="24">
        <f t="shared" si="357"/>
        <v>81.600000000000009</v>
      </c>
    </row>
    <row r="343" spans="1:21" x14ac:dyDescent="0.2">
      <c r="A343" s="25" t="s">
        <v>384</v>
      </c>
      <c r="B343" s="26"/>
      <c r="C343" s="26"/>
      <c r="D343" s="26"/>
      <c r="E343" s="26">
        <f t="shared" si="356"/>
        <v>0</v>
      </c>
      <c r="F343" s="26"/>
      <c r="G343" s="27">
        <f>'прогноз 2026-2028'!AR28</f>
        <v>80.099999999999994</v>
      </c>
      <c r="H343" s="27"/>
      <c r="I343" s="27"/>
      <c r="J343" s="27"/>
      <c r="K343" s="27"/>
      <c r="L343" s="27">
        <f>'прогноз 2026-2028'!AW28</f>
        <v>80.900000000000006</v>
      </c>
      <c r="M343" s="27"/>
      <c r="N343" s="27"/>
      <c r="O343" s="27"/>
      <c r="P343" s="27"/>
      <c r="Q343" s="27">
        <f>'прогноз 2026-2028'!BB28</f>
        <v>81.7</v>
      </c>
      <c r="R343" s="27"/>
      <c r="S343" s="27"/>
      <c r="T343" s="27"/>
      <c r="U343" s="27"/>
    </row>
    <row r="344" spans="1:21" x14ac:dyDescent="0.2">
      <c r="A344" s="28" t="s">
        <v>385</v>
      </c>
      <c r="B344" s="26"/>
      <c r="C344" s="26"/>
      <c r="D344" s="26"/>
      <c r="E344" s="26">
        <f t="shared" si="356"/>
        <v>0</v>
      </c>
      <c r="F344" s="26">
        <f>ROUND(E344/$E$342*100,1)</f>
        <v>0</v>
      </c>
      <c r="G344" s="26">
        <f t="shared" ref="G344:G351" si="358">ROUND(F344*$G$343/100,1)</f>
        <v>0</v>
      </c>
      <c r="H344" s="26">
        <f t="shared" ref="H344:H355" si="359">ROUND(G344*85/100,1)</f>
        <v>0</v>
      </c>
      <c r="I344" s="26">
        <f t="shared" ref="I344:I355" si="360">ROUND(G344*7/100,1)</f>
        <v>0</v>
      </c>
      <c r="J344" s="26">
        <f t="shared" ref="J344:J355" si="361">ROUND(G344*8/100,1)</f>
        <v>0</v>
      </c>
      <c r="K344" s="26">
        <f t="shared" ref="K344:K355" si="362">H344+I344+J344</f>
        <v>0</v>
      </c>
      <c r="L344" s="26">
        <f>ROUND($L$343*F344/100,1)</f>
        <v>0</v>
      </c>
      <c r="M344" s="26">
        <f t="shared" ref="M344:M355" si="363">ROUND(L344*85/100,1)</f>
        <v>0</v>
      </c>
      <c r="N344" s="26">
        <f t="shared" ref="N344:N355" si="364">ROUND(L344*7/100,1)</f>
        <v>0</v>
      </c>
      <c r="O344" s="26">
        <f t="shared" ref="O344:O355" si="365">ROUND(L344*8/100,1)</f>
        <v>0</v>
      </c>
      <c r="P344" s="26">
        <f t="shared" ref="P344:P355" si="366">M344+N344+O344</f>
        <v>0</v>
      </c>
      <c r="Q344" s="26">
        <f>ROUND($Q$343*F344/100,1)</f>
        <v>0</v>
      </c>
      <c r="R344" s="26">
        <f t="shared" ref="R344:R355" si="367">ROUND(Q344*85/100,1)</f>
        <v>0</v>
      </c>
      <c r="S344" s="26">
        <f t="shared" ref="S344:S355" si="368">ROUND(Q344*7/100,1)</f>
        <v>0</v>
      </c>
      <c r="T344" s="26">
        <f t="shared" ref="T344:T355" si="369">ROUND(Q344*8/100,1)</f>
        <v>0</v>
      </c>
      <c r="U344" s="26">
        <f t="shared" ref="U344:U355" si="370">R344+S344+T344</f>
        <v>0</v>
      </c>
    </row>
    <row r="345" spans="1:21" x14ac:dyDescent="0.2">
      <c r="A345" s="28" t="s">
        <v>386</v>
      </c>
      <c r="B345" s="26"/>
      <c r="C345" s="26"/>
      <c r="D345" s="26"/>
      <c r="E345" s="26">
        <f t="shared" si="356"/>
        <v>0</v>
      </c>
      <c r="F345" s="26">
        <f t="shared" ref="F345:F355" si="371">ROUND(E345/$E$342*100,1)</f>
        <v>0</v>
      </c>
      <c r="G345" s="26">
        <f t="shared" si="358"/>
        <v>0</v>
      </c>
      <c r="H345" s="26">
        <f t="shared" si="359"/>
        <v>0</v>
      </c>
      <c r="I345" s="26">
        <f t="shared" si="360"/>
        <v>0</v>
      </c>
      <c r="J345" s="26">
        <f t="shared" si="361"/>
        <v>0</v>
      </c>
      <c r="K345" s="26">
        <f t="shared" si="362"/>
        <v>0</v>
      </c>
      <c r="L345" s="26">
        <f t="shared" ref="L345:L355" si="372">ROUND($L$343*F345/100,1)</f>
        <v>0</v>
      </c>
      <c r="M345" s="26">
        <f t="shared" si="363"/>
        <v>0</v>
      </c>
      <c r="N345" s="26">
        <f t="shared" si="364"/>
        <v>0</v>
      </c>
      <c r="O345" s="26">
        <f t="shared" si="365"/>
        <v>0</v>
      </c>
      <c r="P345" s="26">
        <f t="shared" si="366"/>
        <v>0</v>
      </c>
      <c r="Q345" s="26">
        <f t="shared" ref="Q345:Q355" si="373">ROUND($Q$343*F345/100,1)</f>
        <v>0</v>
      </c>
      <c r="R345" s="26">
        <f t="shared" si="367"/>
        <v>0</v>
      </c>
      <c r="S345" s="26">
        <f t="shared" si="368"/>
        <v>0</v>
      </c>
      <c r="T345" s="26">
        <f t="shared" si="369"/>
        <v>0</v>
      </c>
      <c r="U345" s="26">
        <f t="shared" si="370"/>
        <v>0</v>
      </c>
    </row>
    <row r="346" spans="1:21" x14ac:dyDescent="0.2">
      <c r="A346" s="28" t="s">
        <v>387</v>
      </c>
      <c r="B346" s="26"/>
      <c r="C346" s="26"/>
      <c r="D346" s="26"/>
      <c r="E346" s="26">
        <f t="shared" si="356"/>
        <v>0</v>
      </c>
      <c r="F346" s="26">
        <f t="shared" si="371"/>
        <v>0</v>
      </c>
      <c r="G346" s="26">
        <f t="shared" si="358"/>
        <v>0</v>
      </c>
      <c r="H346" s="26">
        <f t="shared" si="359"/>
        <v>0</v>
      </c>
      <c r="I346" s="26">
        <f t="shared" si="360"/>
        <v>0</v>
      </c>
      <c r="J346" s="26">
        <f t="shared" si="361"/>
        <v>0</v>
      </c>
      <c r="K346" s="26">
        <f t="shared" si="362"/>
        <v>0</v>
      </c>
      <c r="L346" s="26">
        <f t="shared" si="372"/>
        <v>0</v>
      </c>
      <c r="M346" s="26">
        <f t="shared" si="363"/>
        <v>0</v>
      </c>
      <c r="N346" s="26">
        <f t="shared" si="364"/>
        <v>0</v>
      </c>
      <c r="O346" s="26">
        <f t="shared" si="365"/>
        <v>0</v>
      </c>
      <c r="P346" s="26">
        <f t="shared" si="366"/>
        <v>0</v>
      </c>
      <c r="Q346" s="26">
        <f t="shared" si="373"/>
        <v>0</v>
      </c>
      <c r="R346" s="26">
        <f t="shared" si="367"/>
        <v>0</v>
      </c>
      <c r="S346" s="26">
        <f t="shared" si="368"/>
        <v>0</v>
      </c>
      <c r="T346" s="26">
        <f t="shared" si="369"/>
        <v>0</v>
      </c>
      <c r="U346" s="26">
        <f t="shared" si="370"/>
        <v>0</v>
      </c>
    </row>
    <row r="347" spans="1:21" x14ac:dyDescent="0.2">
      <c r="A347" s="28" t="s">
        <v>388</v>
      </c>
      <c r="B347" s="26"/>
      <c r="C347" s="26"/>
      <c r="D347" s="26"/>
      <c r="E347" s="26">
        <f t="shared" si="356"/>
        <v>0</v>
      </c>
      <c r="F347" s="26">
        <f t="shared" si="371"/>
        <v>0</v>
      </c>
      <c r="G347" s="26">
        <f t="shared" si="358"/>
        <v>0</v>
      </c>
      <c r="H347" s="26">
        <f t="shared" si="359"/>
        <v>0</v>
      </c>
      <c r="I347" s="26">
        <f t="shared" si="360"/>
        <v>0</v>
      </c>
      <c r="J347" s="26">
        <f t="shared" si="361"/>
        <v>0</v>
      </c>
      <c r="K347" s="26">
        <f t="shared" si="362"/>
        <v>0</v>
      </c>
      <c r="L347" s="26">
        <f t="shared" si="372"/>
        <v>0</v>
      </c>
      <c r="M347" s="26">
        <f t="shared" si="363"/>
        <v>0</v>
      </c>
      <c r="N347" s="26">
        <f t="shared" si="364"/>
        <v>0</v>
      </c>
      <c r="O347" s="26">
        <f t="shared" si="365"/>
        <v>0</v>
      </c>
      <c r="P347" s="26">
        <f t="shared" si="366"/>
        <v>0</v>
      </c>
      <c r="Q347" s="26">
        <f t="shared" si="373"/>
        <v>0</v>
      </c>
      <c r="R347" s="26">
        <f t="shared" si="367"/>
        <v>0</v>
      </c>
      <c r="S347" s="26">
        <f t="shared" si="368"/>
        <v>0</v>
      </c>
      <c r="T347" s="26">
        <f t="shared" si="369"/>
        <v>0</v>
      </c>
      <c r="U347" s="26">
        <f t="shared" si="370"/>
        <v>0</v>
      </c>
    </row>
    <row r="348" spans="1:21" x14ac:dyDescent="0.2">
      <c r="A348" s="28" t="s">
        <v>211</v>
      </c>
      <c r="B348" s="26"/>
      <c r="C348" s="26"/>
      <c r="D348" s="26"/>
      <c r="E348" s="26">
        <f t="shared" si="356"/>
        <v>0</v>
      </c>
      <c r="F348" s="26">
        <f t="shared" si="371"/>
        <v>0</v>
      </c>
      <c r="G348" s="26">
        <f t="shared" si="358"/>
        <v>0</v>
      </c>
      <c r="H348" s="26">
        <f t="shared" si="359"/>
        <v>0</v>
      </c>
      <c r="I348" s="26">
        <f t="shared" si="360"/>
        <v>0</v>
      </c>
      <c r="J348" s="26">
        <f t="shared" si="361"/>
        <v>0</v>
      </c>
      <c r="K348" s="26">
        <f t="shared" si="362"/>
        <v>0</v>
      </c>
      <c r="L348" s="26">
        <f t="shared" si="372"/>
        <v>0</v>
      </c>
      <c r="M348" s="26">
        <f t="shared" si="363"/>
        <v>0</v>
      </c>
      <c r="N348" s="26">
        <f t="shared" si="364"/>
        <v>0</v>
      </c>
      <c r="O348" s="26">
        <f t="shared" si="365"/>
        <v>0</v>
      </c>
      <c r="P348" s="26">
        <f t="shared" si="366"/>
        <v>0</v>
      </c>
      <c r="Q348" s="26">
        <f t="shared" si="373"/>
        <v>0</v>
      </c>
      <c r="R348" s="26">
        <f t="shared" si="367"/>
        <v>0</v>
      </c>
      <c r="S348" s="26">
        <f t="shared" si="368"/>
        <v>0</v>
      </c>
      <c r="T348" s="26">
        <f t="shared" si="369"/>
        <v>0</v>
      </c>
      <c r="U348" s="26">
        <f t="shared" si="370"/>
        <v>0</v>
      </c>
    </row>
    <row r="349" spans="1:21" x14ac:dyDescent="0.2">
      <c r="A349" s="28" t="s">
        <v>389</v>
      </c>
      <c r="B349" s="26"/>
      <c r="C349" s="26"/>
      <c r="D349" s="26"/>
      <c r="E349" s="26">
        <f t="shared" si="356"/>
        <v>0</v>
      </c>
      <c r="F349" s="26">
        <f t="shared" si="371"/>
        <v>0</v>
      </c>
      <c r="G349" s="26">
        <f t="shared" si="358"/>
        <v>0</v>
      </c>
      <c r="H349" s="26">
        <f t="shared" si="359"/>
        <v>0</v>
      </c>
      <c r="I349" s="26">
        <f t="shared" si="360"/>
        <v>0</v>
      </c>
      <c r="J349" s="26">
        <f t="shared" si="361"/>
        <v>0</v>
      </c>
      <c r="K349" s="26">
        <f t="shared" si="362"/>
        <v>0</v>
      </c>
      <c r="L349" s="26">
        <f t="shared" si="372"/>
        <v>0</v>
      </c>
      <c r="M349" s="26">
        <f t="shared" si="363"/>
        <v>0</v>
      </c>
      <c r="N349" s="26">
        <f t="shared" si="364"/>
        <v>0</v>
      </c>
      <c r="O349" s="26">
        <f t="shared" si="365"/>
        <v>0</v>
      </c>
      <c r="P349" s="26">
        <f t="shared" si="366"/>
        <v>0</v>
      </c>
      <c r="Q349" s="26">
        <f t="shared" si="373"/>
        <v>0</v>
      </c>
      <c r="R349" s="26">
        <f t="shared" si="367"/>
        <v>0</v>
      </c>
      <c r="S349" s="26">
        <f t="shared" si="368"/>
        <v>0</v>
      </c>
      <c r="T349" s="26">
        <f t="shared" si="369"/>
        <v>0</v>
      </c>
      <c r="U349" s="26">
        <f t="shared" si="370"/>
        <v>0</v>
      </c>
    </row>
    <row r="350" spans="1:21" x14ac:dyDescent="0.2">
      <c r="A350" s="28" t="s">
        <v>390</v>
      </c>
      <c r="B350" s="26"/>
      <c r="C350" s="26"/>
      <c r="D350" s="26"/>
      <c r="E350" s="26">
        <f t="shared" si="356"/>
        <v>0</v>
      </c>
      <c r="F350" s="26">
        <f t="shared" si="371"/>
        <v>0</v>
      </c>
      <c r="G350" s="26">
        <f t="shared" si="358"/>
        <v>0</v>
      </c>
      <c r="H350" s="26">
        <f t="shared" si="359"/>
        <v>0</v>
      </c>
      <c r="I350" s="26">
        <f t="shared" si="360"/>
        <v>0</v>
      </c>
      <c r="J350" s="26">
        <f t="shared" si="361"/>
        <v>0</v>
      </c>
      <c r="K350" s="26">
        <f t="shared" si="362"/>
        <v>0</v>
      </c>
      <c r="L350" s="26">
        <f t="shared" si="372"/>
        <v>0</v>
      </c>
      <c r="M350" s="26">
        <f t="shared" si="363"/>
        <v>0</v>
      </c>
      <c r="N350" s="26">
        <f t="shared" si="364"/>
        <v>0</v>
      </c>
      <c r="O350" s="26">
        <f t="shared" si="365"/>
        <v>0</v>
      </c>
      <c r="P350" s="26">
        <f t="shared" si="366"/>
        <v>0</v>
      </c>
      <c r="Q350" s="26">
        <f t="shared" si="373"/>
        <v>0</v>
      </c>
      <c r="R350" s="26">
        <f t="shared" si="367"/>
        <v>0</v>
      </c>
      <c r="S350" s="26">
        <f t="shared" si="368"/>
        <v>0</v>
      </c>
      <c r="T350" s="26">
        <f t="shared" si="369"/>
        <v>0</v>
      </c>
      <c r="U350" s="26">
        <f t="shared" si="370"/>
        <v>0</v>
      </c>
    </row>
    <row r="351" spans="1:21" x14ac:dyDescent="0.2">
      <c r="A351" s="28" t="s">
        <v>391</v>
      </c>
      <c r="B351" s="26"/>
      <c r="C351" s="26"/>
      <c r="D351" s="26"/>
      <c r="E351" s="26">
        <f t="shared" si="356"/>
        <v>0</v>
      </c>
      <c r="F351" s="26">
        <f t="shared" si="371"/>
        <v>0</v>
      </c>
      <c r="G351" s="26">
        <f t="shared" si="358"/>
        <v>0</v>
      </c>
      <c r="H351" s="26">
        <f t="shared" si="359"/>
        <v>0</v>
      </c>
      <c r="I351" s="26">
        <f t="shared" si="360"/>
        <v>0</v>
      </c>
      <c r="J351" s="26">
        <f t="shared" si="361"/>
        <v>0</v>
      </c>
      <c r="K351" s="26">
        <f t="shared" si="362"/>
        <v>0</v>
      </c>
      <c r="L351" s="26">
        <f t="shared" si="372"/>
        <v>0</v>
      </c>
      <c r="M351" s="26">
        <f t="shared" si="363"/>
        <v>0</v>
      </c>
      <c r="N351" s="26">
        <f t="shared" si="364"/>
        <v>0</v>
      </c>
      <c r="O351" s="26">
        <f t="shared" si="365"/>
        <v>0</v>
      </c>
      <c r="P351" s="26">
        <f t="shared" si="366"/>
        <v>0</v>
      </c>
      <c r="Q351" s="26">
        <f t="shared" si="373"/>
        <v>0</v>
      </c>
      <c r="R351" s="26">
        <f t="shared" si="367"/>
        <v>0</v>
      </c>
      <c r="S351" s="26">
        <f t="shared" si="368"/>
        <v>0</v>
      </c>
      <c r="T351" s="26">
        <f t="shared" si="369"/>
        <v>0</v>
      </c>
      <c r="U351" s="26">
        <f t="shared" si="370"/>
        <v>0</v>
      </c>
    </row>
    <row r="352" spans="1:21" x14ac:dyDescent="0.2">
      <c r="A352" s="28" t="s">
        <v>392</v>
      </c>
      <c r="B352" s="26">
        <v>28.1</v>
      </c>
      <c r="C352" s="26">
        <v>22.3</v>
      </c>
      <c r="D352" s="26">
        <v>4.3</v>
      </c>
      <c r="E352" s="26">
        <f t="shared" si="356"/>
        <v>54.7</v>
      </c>
      <c r="F352" s="26">
        <f t="shared" si="371"/>
        <v>100</v>
      </c>
      <c r="G352" s="26">
        <f>ROUND(F352*$G$343/100,1)</f>
        <v>80.099999999999994</v>
      </c>
      <c r="H352" s="26">
        <f>ROUND(G352*85/100,1)-0.1</f>
        <v>68</v>
      </c>
      <c r="I352" s="26">
        <f t="shared" si="360"/>
        <v>5.6</v>
      </c>
      <c r="J352" s="26">
        <f t="shared" si="361"/>
        <v>6.4</v>
      </c>
      <c r="K352" s="26">
        <f t="shared" si="362"/>
        <v>80</v>
      </c>
      <c r="L352" s="26">
        <f t="shared" si="372"/>
        <v>80.900000000000006</v>
      </c>
      <c r="M352" s="26">
        <f>ROUND(L352*85/100,1)-0.1</f>
        <v>68.7</v>
      </c>
      <c r="N352" s="26">
        <f t="shared" si="364"/>
        <v>5.7</v>
      </c>
      <c r="O352" s="26">
        <f t="shared" si="365"/>
        <v>6.5</v>
      </c>
      <c r="P352" s="26">
        <f t="shared" si="366"/>
        <v>80.900000000000006</v>
      </c>
      <c r="Q352" s="26">
        <f t="shared" si="373"/>
        <v>81.7</v>
      </c>
      <c r="R352" s="26">
        <f>ROUND(Q352*85/100,1)</f>
        <v>69.400000000000006</v>
      </c>
      <c r="S352" s="26">
        <f t="shared" si="368"/>
        <v>5.7</v>
      </c>
      <c r="T352" s="26">
        <f t="shared" si="369"/>
        <v>6.5</v>
      </c>
      <c r="U352" s="26">
        <f t="shared" si="370"/>
        <v>81.600000000000009</v>
      </c>
    </row>
    <row r="353" spans="1:21" x14ac:dyDescent="0.2">
      <c r="A353" s="28" t="s">
        <v>393</v>
      </c>
      <c r="B353" s="26"/>
      <c r="C353" s="26"/>
      <c r="D353" s="26"/>
      <c r="E353" s="26">
        <f t="shared" si="356"/>
        <v>0</v>
      </c>
      <c r="F353" s="26">
        <f t="shared" si="371"/>
        <v>0</v>
      </c>
      <c r="G353" s="26">
        <f>ROUND(F353*$G$343/100,1)</f>
        <v>0</v>
      </c>
      <c r="H353" s="26">
        <f t="shared" si="359"/>
        <v>0</v>
      </c>
      <c r="I353" s="26">
        <f t="shared" si="360"/>
        <v>0</v>
      </c>
      <c r="J353" s="26">
        <f t="shared" si="361"/>
        <v>0</v>
      </c>
      <c r="K353" s="26">
        <f t="shared" si="362"/>
        <v>0</v>
      </c>
      <c r="L353" s="26">
        <f t="shared" si="372"/>
        <v>0</v>
      </c>
      <c r="M353" s="26">
        <f t="shared" si="363"/>
        <v>0</v>
      </c>
      <c r="N353" s="26">
        <f t="shared" si="364"/>
        <v>0</v>
      </c>
      <c r="O353" s="26">
        <f t="shared" si="365"/>
        <v>0</v>
      </c>
      <c r="P353" s="26">
        <f t="shared" si="366"/>
        <v>0</v>
      </c>
      <c r="Q353" s="26">
        <f t="shared" si="373"/>
        <v>0</v>
      </c>
      <c r="R353" s="26">
        <f t="shared" si="367"/>
        <v>0</v>
      </c>
      <c r="S353" s="26">
        <f t="shared" si="368"/>
        <v>0</v>
      </c>
      <c r="T353" s="26">
        <f t="shared" si="369"/>
        <v>0</v>
      </c>
      <c r="U353" s="26">
        <f t="shared" si="370"/>
        <v>0</v>
      </c>
    </row>
    <row r="354" spans="1:21" x14ac:dyDescent="0.2">
      <c r="A354" s="28" t="s">
        <v>394</v>
      </c>
      <c r="B354" s="26"/>
      <c r="C354" s="26"/>
      <c r="D354" s="26"/>
      <c r="E354" s="26">
        <f t="shared" si="356"/>
        <v>0</v>
      </c>
      <c r="F354" s="26">
        <f t="shared" si="371"/>
        <v>0</v>
      </c>
      <c r="G354" s="26">
        <f>ROUND(F354*$G$343/100,1)</f>
        <v>0</v>
      </c>
      <c r="H354" s="26">
        <f t="shared" si="359"/>
        <v>0</v>
      </c>
      <c r="I354" s="26">
        <f t="shared" si="360"/>
        <v>0</v>
      </c>
      <c r="J354" s="26">
        <f t="shared" si="361"/>
        <v>0</v>
      </c>
      <c r="K354" s="26">
        <f t="shared" si="362"/>
        <v>0</v>
      </c>
      <c r="L354" s="26">
        <f t="shared" si="372"/>
        <v>0</v>
      </c>
      <c r="M354" s="26">
        <f t="shared" si="363"/>
        <v>0</v>
      </c>
      <c r="N354" s="26">
        <f t="shared" si="364"/>
        <v>0</v>
      </c>
      <c r="O354" s="26">
        <f t="shared" si="365"/>
        <v>0</v>
      </c>
      <c r="P354" s="26">
        <f t="shared" si="366"/>
        <v>0</v>
      </c>
      <c r="Q354" s="26">
        <f t="shared" si="373"/>
        <v>0</v>
      </c>
      <c r="R354" s="26">
        <f t="shared" si="367"/>
        <v>0</v>
      </c>
      <c r="S354" s="26">
        <f t="shared" si="368"/>
        <v>0</v>
      </c>
      <c r="T354" s="26">
        <f t="shared" si="369"/>
        <v>0</v>
      </c>
      <c r="U354" s="26">
        <f t="shared" si="370"/>
        <v>0</v>
      </c>
    </row>
    <row r="355" spans="1:21" x14ac:dyDescent="0.2">
      <c r="A355" s="28" t="s">
        <v>395</v>
      </c>
      <c r="B355" s="26"/>
      <c r="C355" s="26"/>
      <c r="D355" s="26"/>
      <c r="E355" s="26">
        <f t="shared" si="356"/>
        <v>0</v>
      </c>
      <c r="F355" s="26">
        <f t="shared" si="371"/>
        <v>0</v>
      </c>
      <c r="G355" s="26">
        <f>ROUND(F355*$G$343/100,1)</f>
        <v>0</v>
      </c>
      <c r="H355" s="26">
        <f t="shared" si="359"/>
        <v>0</v>
      </c>
      <c r="I355" s="26">
        <f t="shared" si="360"/>
        <v>0</v>
      </c>
      <c r="J355" s="26">
        <f t="shared" si="361"/>
        <v>0</v>
      </c>
      <c r="K355" s="26">
        <f t="shared" si="362"/>
        <v>0</v>
      </c>
      <c r="L355" s="26">
        <f t="shared" si="372"/>
        <v>0</v>
      </c>
      <c r="M355" s="26">
        <f t="shared" si="363"/>
        <v>0</v>
      </c>
      <c r="N355" s="26">
        <f t="shared" si="364"/>
        <v>0</v>
      </c>
      <c r="O355" s="26">
        <f t="shared" si="365"/>
        <v>0</v>
      </c>
      <c r="P355" s="26">
        <f t="shared" si="366"/>
        <v>0</v>
      </c>
      <c r="Q355" s="26">
        <f t="shared" si="373"/>
        <v>0</v>
      </c>
      <c r="R355" s="26">
        <f t="shared" si="367"/>
        <v>0</v>
      </c>
      <c r="S355" s="26">
        <f t="shared" si="368"/>
        <v>0</v>
      </c>
      <c r="T355" s="26">
        <f t="shared" si="369"/>
        <v>0</v>
      </c>
      <c r="U355" s="26">
        <f t="shared" si="370"/>
        <v>0</v>
      </c>
    </row>
    <row r="356" spans="1:21" x14ac:dyDescent="0.2">
      <c r="A356" s="23" t="s">
        <v>396</v>
      </c>
      <c r="B356" s="24">
        <f t="shared" ref="B356:K356" si="374">SUM(B357:B372)</f>
        <v>50.7</v>
      </c>
      <c r="C356" s="24">
        <f t="shared" si="374"/>
        <v>25.9</v>
      </c>
      <c r="D356" s="24">
        <f t="shared" si="374"/>
        <v>0</v>
      </c>
      <c r="E356" s="24">
        <f t="shared" si="374"/>
        <v>76.599999999999994</v>
      </c>
      <c r="F356" s="24"/>
      <c r="G356" s="24">
        <f>SUM(G357:G372)-G357</f>
        <v>415.1</v>
      </c>
      <c r="H356" s="24">
        <f t="shared" si="374"/>
        <v>352.8</v>
      </c>
      <c r="I356" s="24">
        <f t="shared" si="374"/>
        <v>62.3</v>
      </c>
      <c r="J356" s="24">
        <f t="shared" si="374"/>
        <v>0</v>
      </c>
      <c r="K356" s="24">
        <f t="shared" si="374"/>
        <v>415.1</v>
      </c>
      <c r="L356" s="24">
        <f>SUM(L357:L372)-L357</f>
        <v>447.9</v>
      </c>
      <c r="M356" s="24">
        <f t="shared" ref="M356:U356" si="375">SUM(M357:M372)</f>
        <v>380.7</v>
      </c>
      <c r="N356" s="24">
        <f t="shared" si="375"/>
        <v>67.2</v>
      </c>
      <c r="O356" s="24">
        <f t="shared" si="375"/>
        <v>0</v>
      </c>
      <c r="P356" s="24">
        <f t="shared" si="375"/>
        <v>447.9</v>
      </c>
      <c r="Q356" s="24">
        <f>SUM(Q357:Q372)-Q357</f>
        <v>483.3</v>
      </c>
      <c r="R356" s="24">
        <f t="shared" si="375"/>
        <v>410.8</v>
      </c>
      <c r="S356" s="24">
        <f t="shared" si="375"/>
        <v>72.5</v>
      </c>
      <c r="T356" s="24">
        <f t="shared" si="375"/>
        <v>0</v>
      </c>
      <c r="U356" s="24">
        <f t="shared" si="375"/>
        <v>483.3</v>
      </c>
    </row>
    <row r="357" spans="1:21" x14ac:dyDescent="0.2">
      <c r="A357" s="25" t="s">
        <v>397</v>
      </c>
      <c r="B357" s="26"/>
      <c r="C357" s="26"/>
      <c r="D357" s="26"/>
      <c r="E357" s="26">
        <f t="shared" si="356"/>
        <v>0</v>
      </c>
      <c r="F357" s="26"/>
      <c r="G357" s="27">
        <f>'прогноз 2026-2028'!AR29</f>
        <v>415.1</v>
      </c>
      <c r="H357" s="27"/>
      <c r="I357" s="27"/>
      <c r="J357" s="27"/>
      <c r="K357" s="27"/>
      <c r="L357" s="27">
        <f>'прогноз 2026-2028'!AW29</f>
        <v>447.9</v>
      </c>
      <c r="M357" s="27"/>
      <c r="N357" s="27"/>
      <c r="O357" s="27"/>
      <c r="P357" s="27"/>
      <c r="Q357" s="27">
        <f>'прогноз 2026-2028'!BB29</f>
        <v>483.3</v>
      </c>
      <c r="R357" s="27"/>
      <c r="S357" s="27"/>
      <c r="T357" s="27"/>
      <c r="U357" s="27"/>
    </row>
    <row r="358" spans="1:21" x14ac:dyDescent="0.2">
      <c r="A358" s="29" t="s">
        <v>398</v>
      </c>
      <c r="B358" s="26">
        <v>50.7</v>
      </c>
      <c r="C358" s="26">
        <v>25.9</v>
      </c>
      <c r="D358" s="26"/>
      <c r="E358" s="26">
        <f t="shared" si="356"/>
        <v>76.599999999999994</v>
      </c>
      <c r="F358" s="26">
        <f>ROUND(E358/$E$356*100,1)</f>
        <v>100</v>
      </c>
      <c r="G358" s="26">
        <f>ROUND(F358*$G$357/100,1)</f>
        <v>415.1</v>
      </c>
      <c r="H358" s="26">
        <f t="shared" ref="H358:H372" si="376">ROUND(G358*85/100,1)</f>
        <v>352.8</v>
      </c>
      <c r="I358" s="26">
        <f>ROUND(G358*15/100,1)</f>
        <v>62.3</v>
      </c>
      <c r="J358" s="26"/>
      <c r="K358" s="26">
        <f t="shared" ref="K358:K372" si="377">H358+I358+J358</f>
        <v>415.1</v>
      </c>
      <c r="L358" s="26">
        <f>ROUND($L$357*F358/100,1)</f>
        <v>447.9</v>
      </c>
      <c r="M358" s="26">
        <f>ROUND(L358*85/100,1)</f>
        <v>380.7</v>
      </c>
      <c r="N358" s="26">
        <f>ROUND(L358*15/100,1)</f>
        <v>67.2</v>
      </c>
      <c r="O358" s="26"/>
      <c r="P358" s="26">
        <f t="shared" ref="P358:P372" si="378">M358+N358+O358</f>
        <v>447.9</v>
      </c>
      <c r="Q358" s="26">
        <f>ROUND($Q$357*F358/100,1)</f>
        <v>483.3</v>
      </c>
      <c r="R358" s="26">
        <f t="shared" ref="R358:R372" si="379">ROUND(Q358*85/100,1)</f>
        <v>410.8</v>
      </c>
      <c r="S358" s="26">
        <f>ROUND(Q358*15/100,1)</f>
        <v>72.5</v>
      </c>
      <c r="T358" s="26"/>
      <c r="U358" s="26">
        <f t="shared" ref="U358:U372" si="380">R358+S358+T358</f>
        <v>483.3</v>
      </c>
    </row>
    <row r="359" spans="1:21" x14ac:dyDescent="0.2">
      <c r="A359" s="28" t="s">
        <v>399</v>
      </c>
      <c r="B359" s="26"/>
      <c r="C359" s="26"/>
      <c r="D359" s="26"/>
      <c r="E359" s="26">
        <f t="shared" si="356"/>
        <v>0</v>
      </c>
      <c r="F359" s="26">
        <f t="shared" ref="F359:F372" si="381">ROUND(E359/$E$356*100,1)</f>
        <v>0</v>
      </c>
      <c r="G359" s="26">
        <f t="shared" ref="G359:G372" si="382">ROUND(F359*$G$357/100,1)</f>
        <v>0</v>
      </c>
      <c r="H359" s="26">
        <f t="shared" si="376"/>
        <v>0</v>
      </c>
      <c r="I359" s="26">
        <f t="shared" ref="I359:I372" si="383">ROUND(G359*7/100,1)</f>
        <v>0</v>
      </c>
      <c r="J359" s="26">
        <f t="shared" ref="J359:J372" si="384">ROUND(G359*8/100,1)</f>
        <v>0</v>
      </c>
      <c r="K359" s="26">
        <f t="shared" si="377"/>
        <v>0</v>
      </c>
      <c r="L359" s="26">
        <f t="shared" ref="L359:L372" si="385">ROUND($L$357*F359/100,1)</f>
        <v>0</v>
      </c>
      <c r="M359" s="26">
        <f t="shared" ref="M359:M372" si="386">ROUND(L359*85/100,1)</f>
        <v>0</v>
      </c>
      <c r="N359" s="26">
        <f t="shared" ref="N359:N372" si="387">ROUND(L359*7/100,1)</f>
        <v>0</v>
      </c>
      <c r="O359" s="26">
        <f t="shared" ref="O359:O372" si="388">ROUND(L359*8/100,1)</f>
        <v>0</v>
      </c>
      <c r="P359" s="26">
        <f t="shared" si="378"/>
        <v>0</v>
      </c>
      <c r="Q359" s="26">
        <f t="shared" ref="Q359:Q372" si="389">ROUND($Q$357*F359/100,1)</f>
        <v>0</v>
      </c>
      <c r="R359" s="26">
        <f t="shared" si="379"/>
        <v>0</v>
      </c>
      <c r="S359" s="26">
        <f t="shared" ref="S359:S372" si="390">ROUND(Q359*7/100,1)</f>
        <v>0</v>
      </c>
      <c r="T359" s="26">
        <f t="shared" ref="T359:T372" si="391">ROUND(Q359*8/100,1)</f>
        <v>0</v>
      </c>
      <c r="U359" s="26">
        <f t="shared" si="380"/>
        <v>0</v>
      </c>
    </row>
    <row r="360" spans="1:21" x14ac:dyDescent="0.2">
      <c r="A360" s="28" t="s">
        <v>400</v>
      </c>
      <c r="B360" s="26"/>
      <c r="C360" s="26"/>
      <c r="D360" s="26"/>
      <c r="E360" s="26">
        <f t="shared" si="356"/>
        <v>0</v>
      </c>
      <c r="F360" s="26">
        <f t="shared" si="381"/>
        <v>0</v>
      </c>
      <c r="G360" s="26">
        <f t="shared" si="382"/>
        <v>0</v>
      </c>
      <c r="H360" s="26">
        <f t="shared" si="376"/>
        <v>0</v>
      </c>
      <c r="I360" s="26">
        <f t="shared" si="383"/>
        <v>0</v>
      </c>
      <c r="J360" s="26">
        <f t="shared" si="384"/>
        <v>0</v>
      </c>
      <c r="K360" s="26">
        <f t="shared" si="377"/>
        <v>0</v>
      </c>
      <c r="L360" s="26">
        <f t="shared" si="385"/>
        <v>0</v>
      </c>
      <c r="M360" s="26">
        <f t="shared" si="386"/>
        <v>0</v>
      </c>
      <c r="N360" s="26">
        <f t="shared" si="387"/>
        <v>0</v>
      </c>
      <c r="O360" s="26">
        <f t="shared" si="388"/>
        <v>0</v>
      </c>
      <c r="P360" s="26">
        <f t="shared" si="378"/>
        <v>0</v>
      </c>
      <c r="Q360" s="26">
        <f t="shared" si="389"/>
        <v>0</v>
      </c>
      <c r="R360" s="26">
        <f t="shared" si="379"/>
        <v>0</v>
      </c>
      <c r="S360" s="26">
        <f t="shared" si="390"/>
        <v>0</v>
      </c>
      <c r="T360" s="26">
        <f t="shared" si="391"/>
        <v>0</v>
      </c>
      <c r="U360" s="26">
        <f t="shared" si="380"/>
        <v>0</v>
      </c>
    </row>
    <row r="361" spans="1:21" x14ac:dyDescent="0.2">
      <c r="A361" s="28" t="s">
        <v>401</v>
      </c>
      <c r="B361" s="26"/>
      <c r="C361" s="26"/>
      <c r="D361" s="26"/>
      <c r="E361" s="26">
        <f t="shared" si="356"/>
        <v>0</v>
      </c>
      <c r="F361" s="26">
        <f t="shared" si="381"/>
        <v>0</v>
      </c>
      <c r="G361" s="26">
        <f t="shared" si="382"/>
        <v>0</v>
      </c>
      <c r="H361" s="26">
        <f t="shared" si="376"/>
        <v>0</v>
      </c>
      <c r="I361" s="26">
        <f t="shared" si="383"/>
        <v>0</v>
      </c>
      <c r="J361" s="26">
        <f t="shared" si="384"/>
        <v>0</v>
      </c>
      <c r="K361" s="26">
        <f t="shared" si="377"/>
        <v>0</v>
      </c>
      <c r="L361" s="26">
        <f t="shared" si="385"/>
        <v>0</v>
      </c>
      <c r="M361" s="26">
        <f t="shared" si="386"/>
        <v>0</v>
      </c>
      <c r="N361" s="26">
        <f t="shared" si="387"/>
        <v>0</v>
      </c>
      <c r="O361" s="26">
        <f t="shared" si="388"/>
        <v>0</v>
      </c>
      <c r="P361" s="26">
        <f t="shared" si="378"/>
        <v>0</v>
      </c>
      <c r="Q361" s="26">
        <f t="shared" si="389"/>
        <v>0</v>
      </c>
      <c r="R361" s="26">
        <f t="shared" si="379"/>
        <v>0</v>
      </c>
      <c r="S361" s="26">
        <f t="shared" si="390"/>
        <v>0</v>
      </c>
      <c r="T361" s="26">
        <f t="shared" si="391"/>
        <v>0</v>
      </c>
      <c r="U361" s="26">
        <f t="shared" si="380"/>
        <v>0</v>
      </c>
    </row>
    <row r="362" spans="1:21" x14ac:dyDescent="0.2">
      <c r="A362" s="28" t="s">
        <v>402</v>
      </c>
      <c r="B362" s="26"/>
      <c r="C362" s="26"/>
      <c r="D362" s="26"/>
      <c r="E362" s="26">
        <f t="shared" si="356"/>
        <v>0</v>
      </c>
      <c r="F362" s="26">
        <f t="shared" si="381"/>
        <v>0</v>
      </c>
      <c r="G362" s="26">
        <f t="shared" si="382"/>
        <v>0</v>
      </c>
      <c r="H362" s="26">
        <f t="shared" si="376"/>
        <v>0</v>
      </c>
      <c r="I362" s="26">
        <f t="shared" si="383"/>
        <v>0</v>
      </c>
      <c r="J362" s="26">
        <f t="shared" si="384"/>
        <v>0</v>
      </c>
      <c r="K362" s="26">
        <f t="shared" si="377"/>
        <v>0</v>
      </c>
      <c r="L362" s="26">
        <f t="shared" si="385"/>
        <v>0</v>
      </c>
      <c r="M362" s="26">
        <f t="shared" si="386"/>
        <v>0</v>
      </c>
      <c r="N362" s="26">
        <f t="shared" si="387"/>
        <v>0</v>
      </c>
      <c r="O362" s="26">
        <f t="shared" si="388"/>
        <v>0</v>
      </c>
      <c r="P362" s="26">
        <f t="shared" si="378"/>
        <v>0</v>
      </c>
      <c r="Q362" s="26">
        <f t="shared" si="389"/>
        <v>0</v>
      </c>
      <c r="R362" s="26">
        <f t="shared" si="379"/>
        <v>0</v>
      </c>
      <c r="S362" s="26">
        <f t="shared" si="390"/>
        <v>0</v>
      </c>
      <c r="T362" s="26">
        <f t="shared" si="391"/>
        <v>0</v>
      </c>
      <c r="U362" s="26">
        <f t="shared" si="380"/>
        <v>0</v>
      </c>
    </row>
    <row r="363" spans="1:21" x14ac:dyDescent="0.2">
      <c r="A363" s="28" t="s">
        <v>403</v>
      </c>
      <c r="B363" s="26"/>
      <c r="C363" s="26"/>
      <c r="D363" s="26"/>
      <c r="E363" s="26">
        <f t="shared" si="356"/>
        <v>0</v>
      </c>
      <c r="F363" s="26">
        <f t="shared" si="381"/>
        <v>0</v>
      </c>
      <c r="G363" s="26">
        <f t="shared" si="382"/>
        <v>0</v>
      </c>
      <c r="H363" s="26">
        <f t="shared" si="376"/>
        <v>0</v>
      </c>
      <c r="I363" s="26">
        <f t="shared" si="383"/>
        <v>0</v>
      </c>
      <c r="J363" s="26">
        <f t="shared" si="384"/>
        <v>0</v>
      </c>
      <c r="K363" s="26">
        <f t="shared" si="377"/>
        <v>0</v>
      </c>
      <c r="L363" s="26">
        <f t="shared" si="385"/>
        <v>0</v>
      </c>
      <c r="M363" s="26">
        <f t="shared" si="386"/>
        <v>0</v>
      </c>
      <c r="N363" s="26">
        <f t="shared" si="387"/>
        <v>0</v>
      </c>
      <c r="O363" s="26">
        <f t="shared" si="388"/>
        <v>0</v>
      </c>
      <c r="P363" s="26">
        <f t="shared" si="378"/>
        <v>0</v>
      </c>
      <c r="Q363" s="26">
        <f t="shared" si="389"/>
        <v>0</v>
      </c>
      <c r="R363" s="26">
        <f t="shared" si="379"/>
        <v>0</v>
      </c>
      <c r="S363" s="26">
        <f t="shared" si="390"/>
        <v>0</v>
      </c>
      <c r="T363" s="26">
        <f t="shared" si="391"/>
        <v>0</v>
      </c>
      <c r="U363" s="26">
        <f t="shared" si="380"/>
        <v>0</v>
      </c>
    </row>
    <row r="364" spans="1:21" x14ac:dyDescent="0.2">
      <c r="A364" s="28" t="s">
        <v>404</v>
      </c>
      <c r="B364" s="26"/>
      <c r="C364" s="26"/>
      <c r="D364" s="26"/>
      <c r="E364" s="26">
        <f t="shared" si="356"/>
        <v>0</v>
      </c>
      <c r="F364" s="26">
        <f t="shared" si="381"/>
        <v>0</v>
      </c>
      <c r="G364" s="26">
        <f t="shared" si="382"/>
        <v>0</v>
      </c>
      <c r="H364" s="26">
        <f t="shared" si="376"/>
        <v>0</v>
      </c>
      <c r="I364" s="26">
        <f t="shared" si="383"/>
        <v>0</v>
      </c>
      <c r="J364" s="26">
        <f t="shared" si="384"/>
        <v>0</v>
      </c>
      <c r="K364" s="26">
        <f t="shared" si="377"/>
        <v>0</v>
      </c>
      <c r="L364" s="26">
        <f t="shared" si="385"/>
        <v>0</v>
      </c>
      <c r="M364" s="26">
        <f t="shared" si="386"/>
        <v>0</v>
      </c>
      <c r="N364" s="26">
        <f t="shared" si="387"/>
        <v>0</v>
      </c>
      <c r="O364" s="26">
        <f t="shared" si="388"/>
        <v>0</v>
      </c>
      <c r="P364" s="26">
        <f t="shared" si="378"/>
        <v>0</v>
      </c>
      <c r="Q364" s="26">
        <f t="shared" si="389"/>
        <v>0</v>
      </c>
      <c r="R364" s="26">
        <f t="shared" si="379"/>
        <v>0</v>
      </c>
      <c r="S364" s="26">
        <f t="shared" si="390"/>
        <v>0</v>
      </c>
      <c r="T364" s="26">
        <f t="shared" si="391"/>
        <v>0</v>
      </c>
      <c r="U364" s="26">
        <f t="shared" si="380"/>
        <v>0</v>
      </c>
    </row>
    <row r="365" spans="1:21" x14ac:dyDescent="0.2">
      <c r="A365" s="28" t="s">
        <v>405</v>
      </c>
      <c r="B365" s="26"/>
      <c r="C365" s="26"/>
      <c r="D365" s="26"/>
      <c r="E365" s="26">
        <f t="shared" si="356"/>
        <v>0</v>
      </c>
      <c r="F365" s="26">
        <f t="shared" si="381"/>
        <v>0</v>
      </c>
      <c r="G365" s="26">
        <f t="shared" si="382"/>
        <v>0</v>
      </c>
      <c r="H365" s="26">
        <f t="shared" si="376"/>
        <v>0</v>
      </c>
      <c r="I365" s="26">
        <f t="shared" si="383"/>
        <v>0</v>
      </c>
      <c r="J365" s="26">
        <f t="shared" si="384"/>
        <v>0</v>
      </c>
      <c r="K365" s="26">
        <f t="shared" si="377"/>
        <v>0</v>
      </c>
      <c r="L365" s="26">
        <f t="shared" si="385"/>
        <v>0</v>
      </c>
      <c r="M365" s="26">
        <f t="shared" si="386"/>
        <v>0</v>
      </c>
      <c r="N365" s="26">
        <f t="shared" si="387"/>
        <v>0</v>
      </c>
      <c r="O365" s="26">
        <f t="shared" si="388"/>
        <v>0</v>
      </c>
      <c r="P365" s="26">
        <f t="shared" si="378"/>
        <v>0</v>
      </c>
      <c r="Q365" s="26">
        <f t="shared" si="389"/>
        <v>0</v>
      </c>
      <c r="R365" s="26">
        <f t="shared" si="379"/>
        <v>0</v>
      </c>
      <c r="S365" s="26">
        <f t="shared" si="390"/>
        <v>0</v>
      </c>
      <c r="T365" s="26">
        <f t="shared" si="391"/>
        <v>0</v>
      </c>
      <c r="U365" s="26">
        <f t="shared" si="380"/>
        <v>0</v>
      </c>
    </row>
    <row r="366" spans="1:21" x14ac:dyDescent="0.2">
      <c r="A366" s="28" t="s">
        <v>406</v>
      </c>
      <c r="B366" s="26"/>
      <c r="C366" s="26"/>
      <c r="D366" s="26"/>
      <c r="E366" s="26">
        <f t="shared" si="356"/>
        <v>0</v>
      </c>
      <c r="F366" s="26">
        <f t="shared" si="381"/>
        <v>0</v>
      </c>
      <c r="G366" s="26">
        <f t="shared" si="382"/>
        <v>0</v>
      </c>
      <c r="H366" s="26">
        <f t="shared" si="376"/>
        <v>0</v>
      </c>
      <c r="I366" s="26">
        <f t="shared" si="383"/>
        <v>0</v>
      </c>
      <c r="J366" s="26">
        <f t="shared" si="384"/>
        <v>0</v>
      </c>
      <c r="K366" s="26">
        <f t="shared" si="377"/>
        <v>0</v>
      </c>
      <c r="L366" s="26">
        <f t="shared" si="385"/>
        <v>0</v>
      </c>
      <c r="M366" s="26">
        <f t="shared" si="386"/>
        <v>0</v>
      </c>
      <c r="N366" s="26">
        <f t="shared" si="387"/>
        <v>0</v>
      </c>
      <c r="O366" s="26">
        <f t="shared" si="388"/>
        <v>0</v>
      </c>
      <c r="P366" s="26">
        <f t="shared" si="378"/>
        <v>0</v>
      </c>
      <c r="Q366" s="26">
        <f t="shared" si="389"/>
        <v>0</v>
      </c>
      <c r="R366" s="26">
        <f t="shared" si="379"/>
        <v>0</v>
      </c>
      <c r="S366" s="26">
        <f t="shared" si="390"/>
        <v>0</v>
      </c>
      <c r="T366" s="26">
        <f t="shared" si="391"/>
        <v>0</v>
      </c>
      <c r="U366" s="26">
        <f t="shared" si="380"/>
        <v>0</v>
      </c>
    </row>
    <row r="367" spans="1:21" x14ac:dyDescent="0.2">
      <c r="A367" s="28" t="s">
        <v>407</v>
      </c>
      <c r="B367" s="26"/>
      <c r="C367" s="26"/>
      <c r="D367" s="26"/>
      <c r="E367" s="26">
        <f t="shared" si="356"/>
        <v>0</v>
      </c>
      <c r="F367" s="26">
        <f t="shared" si="381"/>
        <v>0</v>
      </c>
      <c r="G367" s="26">
        <f t="shared" si="382"/>
        <v>0</v>
      </c>
      <c r="H367" s="26">
        <f t="shared" si="376"/>
        <v>0</v>
      </c>
      <c r="I367" s="26">
        <f t="shared" si="383"/>
        <v>0</v>
      </c>
      <c r="J367" s="26">
        <f t="shared" si="384"/>
        <v>0</v>
      </c>
      <c r="K367" s="26">
        <f t="shared" si="377"/>
        <v>0</v>
      </c>
      <c r="L367" s="26">
        <f t="shared" si="385"/>
        <v>0</v>
      </c>
      <c r="M367" s="26">
        <f t="shared" si="386"/>
        <v>0</v>
      </c>
      <c r="N367" s="26">
        <f t="shared" si="387"/>
        <v>0</v>
      </c>
      <c r="O367" s="26">
        <f t="shared" si="388"/>
        <v>0</v>
      </c>
      <c r="P367" s="26">
        <f t="shared" si="378"/>
        <v>0</v>
      </c>
      <c r="Q367" s="26">
        <f t="shared" si="389"/>
        <v>0</v>
      </c>
      <c r="R367" s="26">
        <f t="shared" si="379"/>
        <v>0</v>
      </c>
      <c r="S367" s="26">
        <f t="shared" si="390"/>
        <v>0</v>
      </c>
      <c r="T367" s="26">
        <f t="shared" si="391"/>
        <v>0</v>
      </c>
      <c r="U367" s="26">
        <f t="shared" si="380"/>
        <v>0</v>
      </c>
    </row>
    <row r="368" spans="1:21" x14ac:dyDescent="0.2">
      <c r="A368" s="28" t="s">
        <v>408</v>
      </c>
      <c r="B368" s="26"/>
      <c r="C368" s="26"/>
      <c r="D368" s="26"/>
      <c r="E368" s="26">
        <f t="shared" si="356"/>
        <v>0</v>
      </c>
      <c r="F368" s="26">
        <f t="shared" si="381"/>
        <v>0</v>
      </c>
      <c r="G368" s="26">
        <f t="shared" si="382"/>
        <v>0</v>
      </c>
      <c r="H368" s="26">
        <f t="shared" si="376"/>
        <v>0</v>
      </c>
      <c r="I368" s="26">
        <f t="shared" si="383"/>
        <v>0</v>
      </c>
      <c r="J368" s="26">
        <f t="shared" si="384"/>
        <v>0</v>
      </c>
      <c r="K368" s="26">
        <f t="shared" si="377"/>
        <v>0</v>
      </c>
      <c r="L368" s="26">
        <f t="shared" si="385"/>
        <v>0</v>
      </c>
      <c r="M368" s="26">
        <f t="shared" si="386"/>
        <v>0</v>
      </c>
      <c r="N368" s="26">
        <f t="shared" si="387"/>
        <v>0</v>
      </c>
      <c r="O368" s="26">
        <f t="shared" si="388"/>
        <v>0</v>
      </c>
      <c r="P368" s="26">
        <f t="shared" si="378"/>
        <v>0</v>
      </c>
      <c r="Q368" s="26">
        <f t="shared" si="389"/>
        <v>0</v>
      </c>
      <c r="R368" s="26">
        <f t="shared" si="379"/>
        <v>0</v>
      </c>
      <c r="S368" s="26">
        <f t="shared" si="390"/>
        <v>0</v>
      </c>
      <c r="T368" s="26">
        <f t="shared" si="391"/>
        <v>0</v>
      </c>
      <c r="U368" s="26">
        <f t="shared" si="380"/>
        <v>0</v>
      </c>
    </row>
    <row r="369" spans="1:21" x14ac:dyDescent="0.2">
      <c r="A369" s="28" t="s">
        <v>409</v>
      </c>
      <c r="B369" s="26"/>
      <c r="C369" s="26"/>
      <c r="D369" s="26"/>
      <c r="E369" s="26">
        <f t="shared" si="356"/>
        <v>0</v>
      </c>
      <c r="F369" s="26">
        <f t="shared" si="381"/>
        <v>0</v>
      </c>
      <c r="G369" s="26">
        <f t="shared" si="382"/>
        <v>0</v>
      </c>
      <c r="H369" s="26">
        <f t="shared" si="376"/>
        <v>0</v>
      </c>
      <c r="I369" s="26">
        <f t="shared" si="383"/>
        <v>0</v>
      </c>
      <c r="J369" s="26">
        <f t="shared" si="384"/>
        <v>0</v>
      </c>
      <c r="K369" s="26">
        <f t="shared" si="377"/>
        <v>0</v>
      </c>
      <c r="L369" s="26">
        <f t="shared" si="385"/>
        <v>0</v>
      </c>
      <c r="M369" s="26">
        <f t="shared" si="386"/>
        <v>0</v>
      </c>
      <c r="N369" s="26">
        <f t="shared" si="387"/>
        <v>0</v>
      </c>
      <c r="O369" s="26">
        <f t="shared" si="388"/>
        <v>0</v>
      </c>
      <c r="P369" s="26">
        <f t="shared" si="378"/>
        <v>0</v>
      </c>
      <c r="Q369" s="26">
        <f t="shared" si="389"/>
        <v>0</v>
      </c>
      <c r="R369" s="26">
        <f t="shared" si="379"/>
        <v>0</v>
      </c>
      <c r="S369" s="26">
        <f t="shared" si="390"/>
        <v>0</v>
      </c>
      <c r="T369" s="26">
        <f t="shared" si="391"/>
        <v>0</v>
      </c>
      <c r="U369" s="26">
        <f t="shared" si="380"/>
        <v>0</v>
      </c>
    </row>
    <row r="370" spans="1:21" x14ac:dyDescent="0.2">
      <c r="A370" s="28" t="s">
        <v>382</v>
      </c>
      <c r="B370" s="26"/>
      <c r="C370" s="26"/>
      <c r="D370" s="26"/>
      <c r="E370" s="26">
        <f t="shared" si="356"/>
        <v>0</v>
      </c>
      <c r="F370" s="26">
        <f t="shared" si="381"/>
        <v>0</v>
      </c>
      <c r="G370" s="26">
        <f t="shared" si="382"/>
        <v>0</v>
      </c>
      <c r="H370" s="26">
        <f t="shared" si="376"/>
        <v>0</v>
      </c>
      <c r="I370" s="26">
        <f t="shared" si="383"/>
        <v>0</v>
      </c>
      <c r="J370" s="26">
        <f t="shared" si="384"/>
        <v>0</v>
      </c>
      <c r="K370" s="26">
        <f t="shared" si="377"/>
        <v>0</v>
      </c>
      <c r="L370" s="26">
        <f t="shared" si="385"/>
        <v>0</v>
      </c>
      <c r="M370" s="26">
        <f t="shared" si="386"/>
        <v>0</v>
      </c>
      <c r="N370" s="26">
        <f t="shared" si="387"/>
        <v>0</v>
      </c>
      <c r="O370" s="26">
        <f t="shared" si="388"/>
        <v>0</v>
      </c>
      <c r="P370" s="26">
        <f t="shared" si="378"/>
        <v>0</v>
      </c>
      <c r="Q370" s="26">
        <f t="shared" si="389"/>
        <v>0</v>
      </c>
      <c r="R370" s="26">
        <f t="shared" si="379"/>
        <v>0</v>
      </c>
      <c r="S370" s="26">
        <f t="shared" si="390"/>
        <v>0</v>
      </c>
      <c r="T370" s="26">
        <f t="shared" si="391"/>
        <v>0</v>
      </c>
      <c r="U370" s="26">
        <f t="shared" si="380"/>
        <v>0</v>
      </c>
    </row>
    <row r="371" spans="1:21" x14ac:dyDescent="0.2">
      <c r="A371" s="28" t="s">
        <v>410</v>
      </c>
      <c r="B371" s="26"/>
      <c r="C371" s="26"/>
      <c r="D371" s="26"/>
      <c r="E371" s="26">
        <f t="shared" si="356"/>
        <v>0</v>
      </c>
      <c r="F371" s="26">
        <f t="shared" si="381"/>
        <v>0</v>
      </c>
      <c r="G371" s="26">
        <f t="shared" si="382"/>
        <v>0</v>
      </c>
      <c r="H371" s="26">
        <f t="shared" si="376"/>
        <v>0</v>
      </c>
      <c r="I371" s="26">
        <f t="shared" si="383"/>
        <v>0</v>
      </c>
      <c r="J371" s="26">
        <f t="shared" si="384"/>
        <v>0</v>
      </c>
      <c r="K371" s="26">
        <f t="shared" si="377"/>
        <v>0</v>
      </c>
      <c r="L371" s="26">
        <f t="shared" si="385"/>
        <v>0</v>
      </c>
      <c r="M371" s="26">
        <f t="shared" si="386"/>
        <v>0</v>
      </c>
      <c r="N371" s="26">
        <f t="shared" si="387"/>
        <v>0</v>
      </c>
      <c r="O371" s="26">
        <f t="shared" si="388"/>
        <v>0</v>
      </c>
      <c r="P371" s="26">
        <f t="shared" si="378"/>
        <v>0</v>
      </c>
      <c r="Q371" s="26">
        <f t="shared" si="389"/>
        <v>0</v>
      </c>
      <c r="R371" s="26">
        <f t="shared" si="379"/>
        <v>0</v>
      </c>
      <c r="S371" s="26">
        <f t="shared" si="390"/>
        <v>0</v>
      </c>
      <c r="T371" s="26">
        <f t="shared" si="391"/>
        <v>0</v>
      </c>
      <c r="U371" s="26">
        <f t="shared" si="380"/>
        <v>0</v>
      </c>
    </row>
    <row r="372" spans="1:21" x14ac:dyDescent="0.2">
      <c r="A372" s="28" t="s">
        <v>411</v>
      </c>
      <c r="B372" s="26"/>
      <c r="C372" s="26"/>
      <c r="D372" s="26"/>
      <c r="E372" s="26">
        <f t="shared" si="356"/>
        <v>0</v>
      </c>
      <c r="F372" s="26">
        <f t="shared" si="381"/>
        <v>0</v>
      </c>
      <c r="G372" s="26">
        <f t="shared" si="382"/>
        <v>0</v>
      </c>
      <c r="H372" s="26">
        <f t="shared" si="376"/>
        <v>0</v>
      </c>
      <c r="I372" s="26">
        <f t="shared" si="383"/>
        <v>0</v>
      </c>
      <c r="J372" s="26">
        <f t="shared" si="384"/>
        <v>0</v>
      </c>
      <c r="K372" s="26">
        <f t="shared" si="377"/>
        <v>0</v>
      </c>
      <c r="L372" s="26">
        <f t="shared" si="385"/>
        <v>0</v>
      </c>
      <c r="M372" s="26">
        <f t="shared" si="386"/>
        <v>0</v>
      </c>
      <c r="N372" s="26">
        <f t="shared" si="387"/>
        <v>0</v>
      </c>
      <c r="O372" s="26">
        <f t="shared" si="388"/>
        <v>0</v>
      </c>
      <c r="P372" s="26">
        <f t="shared" si="378"/>
        <v>0</v>
      </c>
      <c r="Q372" s="26">
        <f t="shared" si="389"/>
        <v>0</v>
      </c>
      <c r="R372" s="26">
        <f t="shared" si="379"/>
        <v>0</v>
      </c>
      <c r="S372" s="26">
        <f t="shared" si="390"/>
        <v>0</v>
      </c>
      <c r="T372" s="26">
        <f t="shared" si="391"/>
        <v>0</v>
      </c>
      <c r="U372" s="26">
        <f t="shared" si="380"/>
        <v>0</v>
      </c>
    </row>
    <row r="373" spans="1:21" x14ac:dyDescent="0.2">
      <c r="A373" s="23" t="s">
        <v>412</v>
      </c>
      <c r="B373" s="24">
        <f>SUM(B374:B396)</f>
        <v>698.3</v>
      </c>
      <c r="C373" s="24">
        <f>SUM(C374:C396)</f>
        <v>258.5</v>
      </c>
      <c r="D373" s="24">
        <f>SUM(D374:D396)</f>
        <v>0</v>
      </c>
      <c r="E373" s="24">
        <f>SUM(E374:E396)</f>
        <v>956.8</v>
      </c>
      <c r="F373" s="24"/>
      <c r="G373" s="24">
        <f>SUM(G374:G396)-G374</f>
        <v>997.6</v>
      </c>
      <c r="H373" s="24">
        <f>SUM(H374:H396)</f>
        <v>847.9</v>
      </c>
      <c r="I373" s="24">
        <f>SUM(I374:I396)</f>
        <v>149.6</v>
      </c>
      <c r="J373" s="24">
        <f>SUM(J374:J396)</f>
        <v>0</v>
      </c>
      <c r="K373" s="24">
        <f>SUM(K374:K396)</f>
        <v>997.5</v>
      </c>
      <c r="L373" s="24">
        <f>SUM(L374:L396)-L374</f>
        <v>1076.4000000000001</v>
      </c>
      <c r="M373" s="24">
        <f>SUM(M374:M396)</f>
        <v>914.8</v>
      </c>
      <c r="N373" s="24">
        <f>SUM(N374:N396)</f>
        <v>161.5</v>
      </c>
      <c r="O373" s="24">
        <f>SUM(O374:O396)</f>
        <v>0</v>
      </c>
      <c r="P373" s="24">
        <f>SUM(P374:P396)</f>
        <v>1076.3</v>
      </c>
      <c r="Q373" s="24">
        <f>SUM(Q374:Q396)-Q374</f>
        <v>1161.4000000000001</v>
      </c>
      <c r="R373" s="24">
        <f>SUM(R374:R396)</f>
        <v>987.2</v>
      </c>
      <c r="S373" s="24">
        <f>SUM(S374:S396)</f>
        <v>174.2</v>
      </c>
      <c r="T373" s="24">
        <f>SUM(T374:T396)</f>
        <v>0</v>
      </c>
      <c r="U373" s="24">
        <f>SUM(U374:U396)</f>
        <v>1161.4000000000001</v>
      </c>
    </row>
    <row r="374" spans="1:21" x14ac:dyDescent="0.2">
      <c r="A374" s="25" t="s">
        <v>413</v>
      </c>
      <c r="B374" s="26"/>
      <c r="C374" s="26"/>
      <c r="D374" s="26"/>
      <c r="E374" s="26">
        <f t="shared" si="356"/>
        <v>0</v>
      </c>
      <c r="F374" s="26"/>
      <c r="G374" s="27">
        <f>'прогноз 2026-2028'!AR30</f>
        <v>997.6</v>
      </c>
      <c r="H374" s="27"/>
      <c r="I374" s="27"/>
      <c r="J374" s="27"/>
      <c r="K374" s="27"/>
      <c r="L374" s="27">
        <f>'прогноз 2026-2028'!AW30</f>
        <v>1076.4000000000001</v>
      </c>
      <c r="M374" s="27"/>
      <c r="N374" s="27"/>
      <c r="O374" s="27"/>
      <c r="P374" s="27"/>
      <c r="Q374" s="27">
        <f>'прогноз 2026-2028'!BB30</f>
        <v>1161.4000000000001</v>
      </c>
      <c r="R374" s="27"/>
      <c r="S374" s="27"/>
      <c r="T374" s="27"/>
      <c r="U374" s="27"/>
    </row>
    <row r="375" spans="1:21" x14ac:dyDescent="0.2">
      <c r="A375" s="29" t="s">
        <v>414</v>
      </c>
      <c r="B375" s="26">
        <v>698.3</v>
      </c>
      <c r="C375" s="26">
        <v>258.5</v>
      </c>
      <c r="D375" s="26"/>
      <c r="E375" s="26">
        <f t="shared" si="356"/>
        <v>956.8</v>
      </c>
      <c r="F375" s="26">
        <f>ROUND(E375/$E$373*100,1)</f>
        <v>100</v>
      </c>
      <c r="G375" s="26">
        <f>ROUND(F375*$G$374/100,1)</f>
        <v>997.6</v>
      </c>
      <c r="H375" s="26">
        <f>ROUND(G375*85/100,1)-0.1</f>
        <v>847.9</v>
      </c>
      <c r="I375" s="26">
        <f>ROUND(G375*15/100,1)</f>
        <v>149.6</v>
      </c>
      <c r="J375" s="26"/>
      <c r="K375" s="26">
        <f t="shared" ref="K375:K396" si="392">H375+I375+J375</f>
        <v>997.5</v>
      </c>
      <c r="L375" s="26">
        <f>ROUND($L$374*F375/100,1)</f>
        <v>1076.4000000000001</v>
      </c>
      <c r="M375" s="26">
        <f>ROUND(L375*85/100,1)-0.1</f>
        <v>914.8</v>
      </c>
      <c r="N375" s="26">
        <f>ROUND(L375*15/100,1)</f>
        <v>161.5</v>
      </c>
      <c r="O375" s="26"/>
      <c r="P375" s="26">
        <f t="shared" ref="P375:P396" si="393">M375+N375+O375</f>
        <v>1076.3</v>
      </c>
      <c r="Q375" s="26">
        <f>ROUND($Q$374*F375/100,1)</f>
        <v>1161.4000000000001</v>
      </c>
      <c r="R375" s="26">
        <f t="shared" ref="R375:R396" si="394">ROUND(Q375*85/100,1)</f>
        <v>987.2</v>
      </c>
      <c r="S375" s="26">
        <f>ROUND(Q375*15/100,1)</f>
        <v>174.2</v>
      </c>
      <c r="T375" s="26"/>
      <c r="U375" s="26">
        <f t="shared" ref="U375:U396" si="395">R375+S375+T375</f>
        <v>1161.4000000000001</v>
      </c>
    </row>
    <row r="376" spans="1:21" x14ac:dyDescent="0.2">
      <c r="A376" s="28" t="s">
        <v>415</v>
      </c>
      <c r="B376" s="26"/>
      <c r="C376" s="26"/>
      <c r="D376" s="26"/>
      <c r="E376" s="26">
        <f t="shared" si="356"/>
        <v>0</v>
      </c>
      <c r="F376" s="26">
        <f t="shared" ref="F376:F396" si="396">ROUND(E376/$E$373*100,1)</f>
        <v>0</v>
      </c>
      <c r="G376" s="26">
        <f t="shared" ref="G376:G396" si="397">ROUND(F376*$G$374/100,1)</f>
        <v>0</v>
      </c>
      <c r="H376" s="26">
        <f t="shared" ref="H376:H396" si="398">ROUND(G376*85/100,1)</f>
        <v>0</v>
      </c>
      <c r="I376" s="26">
        <f t="shared" ref="I376:I396" si="399">ROUND(G376*7/100,1)</f>
        <v>0</v>
      </c>
      <c r="J376" s="26">
        <f t="shared" ref="J376:J396" si="400">ROUND(G376*8/100,1)</f>
        <v>0</v>
      </c>
      <c r="K376" s="26">
        <f t="shared" si="392"/>
        <v>0</v>
      </c>
      <c r="L376" s="26">
        <f t="shared" ref="L376:L396" si="401">ROUND($L$374*F376/100,1)</f>
        <v>0</v>
      </c>
      <c r="M376" s="26">
        <f t="shared" ref="M376:M396" si="402">ROUND(L376*85/100,1)</f>
        <v>0</v>
      </c>
      <c r="N376" s="26">
        <f t="shared" ref="N376:N396" si="403">ROUND(L376*7/100,1)</f>
        <v>0</v>
      </c>
      <c r="O376" s="26">
        <f t="shared" ref="O376:O396" si="404">ROUND(L376*8/100,1)</f>
        <v>0</v>
      </c>
      <c r="P376" s="26">
        <f t="shared" si="393"/>
        <v>0</v>
      </c>
      <c r="Q376" s="26">
        <f t="shared" ref="Q376:Q396" si="405">ROUND($Q$374*F376/100,1)</f>
        <v>0</v>
      </c>
      <c r="R376" s="26">
        <f t="shared" si="394"/>
        <v>0</v>
      </c>
      <c r="S376" s="26">
        <f t="shared" ref="S376:S396" si="406">ROUND(Q376*7/100,1)</f>
        <v>0</v>
      </c>
      <c r="T376" s="26">
        <f t="shared" ref="T376:T396" si="407">ROUND(Q376*8/100,1)</f>
        <v>0</v>
      </c>
      <c r="U376" s="26">
        <f t="shared" si="395"/>
        <v>0</v>
      </c>
    </row>
    <row r="377" spans="1:21" x14ac:dyDescent="0.2">
      <c r="A377" s="28" t="s">
        <v>416</v>
      </c>
      <c r="B377" s="26"/>
      <c r="C377" s="26"/>
      <c r="D377" s="26"/>
      <c r="E377" s="26">
        <f t="shared" si="356"/>
        <v>0</v>
      </c>
      <c r="F377" s="26">
        <f t="shared" si="396"/>
        <v>0</v>
      </c>
      <c r="G377" s="26">
        <f t="shared" si="397"/>
        <v>0</v>
      </c>
      <c r="H377" s="26">
        <f t="shared" si="398"/>
        <v>0</v>
      </c>
      <c r="I377" s="26">
        <f t="shared" si="399"/>
        <v>0</v>
      </c>
      <c r="J377" s="26">
        <f t="shared" si="400"/>
        <v>0</v>
      </c>
      <c r="K377" s="26">
        <f t="shared" si="392"/>
        <v>0</v>
      </c>
      <c r="L377" s="26">
        <f t="shared" si="401"/>
        <v>0</v>
      </c>
      <c r="M377" s="26">
        <f t="shared" si="402"/>
        <v>0</v>
      </c>
      <c r="N377" s="26">
        <f t="shared" si="403"/>
        <v>0</v>
      </c>
      <c r="O377" s="26">
        <f t="shared" si="404"/>
        <v>0</v>
      </c>
      <c r="P377" s="26">
        <f t="shared" si="393"/>
        <v>0</v>
      </c>
      <c r="Q377" s="26">
        <f t="shared" si="405"/>
        <v>0</v>
      </c>
      <c r="R377" s="26">
        <f t="shared" si="394"/>
        <v>0</v>
      </c>
      <c r="S377" s="26">
        <f t="shared" si="406"/>
        <v>0</v>
      </c>
      <c r="T377" s="26">
        <f t="shared" si="407"/>
        <v>0</v>
      </c>
      <c r="U377" s="26">
        <f t="shared" si="395"/>
        <v>0</v>
      </c>
    </row>
    <row r="378" spans="1:21" x14ac:dyDescent="0.2">
      <c r="A378" s="28" t="s">
        <v>417</v>
      </c>
      <c r="B378" s="26"/>
      <c r="C378" s="26"/>
      <c r="D378" s="26"/>
      <c r="E378" s="26">
        <f t="shared" si="356"/>
        <v>0</v>
      </c>
      <c r="F378" s="26">
        <f t="shared" si="396"/>
        <v>0</v>
      </c>
      <c r="G378" s="26">
        <f t="shared" si="397"/>
        <v>0</v>
      </c>
      <c r="H378" s="26">
        <f t="shared" si="398"/>
        <v>0</v>
      </c>
      <c r="I378" s="26">
        <f t="shared" si="399"/>
        <v>0</v>
      </c>
      <c r="J378" s="26">
        <f t="shared" si="400"/>
        <v>0</v>
      </c>
      <c r="K378" s="26">
        <f t="shared" si="392"/>
        <v>0</v>
      </c>
      <c r="L378" s="26">
        <f t="shared" si="401"/>
        <v>0</v>
      </c>
      <c r="M378" s="26">
        <f t="shared" si="402"/>
        <v>0</v>
      </c>
      <c r="N378" s="26">
        <f t="shared" si="403"/>
        <v>0</v>
      </c>
      <c r="O378" s="26">
        <f t="shared" si="404"/>
        <v>0</v>
      </c>
      <c r="P378" s="26">
        <f t="shared" si="393"/>
        <v>0</v>
      </c>
      <c r="Q378" s="26">
        <f t="shared" si="405"/>
        <v>0</v>
      </c>
      <c r="R378" s="26">
        <f t="shared" si="394"/>
        <v>0</v>
      </c>
      <c r="S378" s="26">
        <f t="shared" si="406"/>
        <v>0</v>
      </c>
      <c r="T378" s="26">
        <f t="shared" si="407"/>
        <v>0</v>
      </c>
      <c r="U378" s="26">
        <f t="shared" si="395"/>
        <v>0</v>
      </c>
    </row>
    <row r="379" spans="1:21" x14ac:dyDescent="0.2">
      <c r="A379" s="28" t="s">
        <v>418</v>
      </c>
      <c r="B379" s="26"/>
      <c r="C379" s="26"/>
      <c r="D379" s="26"/>
      <c r="E379" s="26">
        <f t="shared" si="356"/>
        <v>0</v>
      </c>
      <c r="F379" s="26">
        <f t="shared" si="396"/>
        <v>0</v>
      </c>
      <c r="G379" s="26">
        <f t="shared" si="397"/>
        <v>0</v>
      </c>
      <c r="H379" s="26">
        <f t="shared" si="398"/>
        <v>0</v>
      </c>
      <c r="I379" s="26">
        <f t="shared" si="399"/>
        <v>0</v>
      </c>
      <c r="J379" s="26">
        <f t="shared" si="400"/>
        <v>0</v>
      </c>
      <c r="K379" s="26">
        <f t="shared" si="392"/>
        <v>0</v>
      </c>
      <c r="L379" s="26">
        <f t="shared" si="401"/>
        <v>0</v>
      </c>
      <c r="M379" s="26">
        <f t="shared" si="402"/>
        <v>0</v>
      </c>
      <c r="N379" s="26">
        <f t="shared" si="403"/>
        <v>0</v>
      </c>
      <c r="O379" s="26">
        <f t="shared" si="404"/>
        <v>0</v>
      </c>
      <c r="P379" s="26">
        <f t="shared" si="393"/>
        <v>0</v>
      </c>
      <c r="Q379" s="26">
        <f t="shared" si="405"/>
        <v>0</v>
      </c>
      <c r="R379" s="26">
        <f t="shared" si="394"/>
        <v>0</v>
      </c>
      <c r="S379" s="26">
        <f t="shared" si="406"/>
        <v>0</v>
      </c>
      <c r="T379" s="26">
        <f t="shared" si="407"/>
        <v>0</v>
      </c>
      <c r="U379" s="26">
        <f t="shared" si="395"/>
        <v>0</v>
      </c>
    </row>
    <row r="380" spans="1:21" x14ac:dyDescent="0.2">
      <c r="A380" s="28" t="s">
        <v>419</v>
      </c>
      <c r="B380" s="26"/>
      <c r="C380" s="26"/>
      <c r="D380" s="26"/>
      <c r="E380" s="26">
        <f t="shared" si="356"/>
        <v>0</v>
      </c>
      <c r="F380" s="26">
        <f t="shared" si="396"/>
        <v>0</v>
      </c>
      <c r="G380" s="26">
        <f t="shared" si="397"/>
        <v>0</v>
      </c>
      <c r="H380" s="26">
        <f t="shared" si="398"/>
        <v>0</v>
      </c>
      <c r="I380" s="26">
        <f t="shared" si="399"/>
        <v>0</v>
      </c>
      <c r="J380" s="26">
        <f t="shared" si="400"/>
        <v>0</v>
      </c>
      <c r="K380" s="26">
        <f t="shared" si="392"/>
        <v>0</v>
      </c>
      <c r="L380" s="26">
        <f t="shared" si="401"/>
        <v>0</v>
      </c>
      <c r="M380" s="26">
        <f t="shared" si="402"/>
        <v>0</v>
      </c>
      <c r="N380" s="26">
        <f t="shared" si="403"/>
        <v>0</v>
      </c>
      <c r="O380" s="26">
        <f t="shared" si="404"/>
        <v>0</v>
      </c>
      <c r="P380" s="26">
        <f t="shared" si="393"/>
        <v>0</v>
      </c>
      <c r="Q380" s="26">
        <f t="shared" si="405"/>
        <v>0</v>
      </c>
      <c r="R380" s="26">
        <f t="shared" si="394"/>
        <v>0</v>
      </c>
      <c r="S380" s="26">
        <f t="shared" si="406"/>
        <v>0</v>
      </c>
      <c r="T380" s="26">
        <f t="shared" si="407"/>
        <v>0</v>
      </c>
      <c r="U380" s="26">
        <f t="shared" si="395"/>
        <v>0</v>
      </c>
    </row>
    <row r="381" spans="1:21" x14ac:dyDescent="0.2">
      <c r="A381" s="28" t="s">
        <v>76</v>
      </c>
      <c r="B381" s="26"/>
      <c r="C381" s="26"/>
      <c r="D381" s="26"/>
      <c r="E381" s="26">
        <f t="shared" si="356"/>
        <v>0</v>
      </c>
      <c r="F381" s="26">
        <f t="shared" si="396"/>
        <v>0</v>
      </c>
      <c r="G381" s="26">
        <f t="shared" si="397"/>
        <v>0</v>
      </c>
      <c r="H381" s="26">
        <f t="shared" si="398"/>
        <v>0</v>
      </c>
      <c r="I381" s="26">
        <f t="shared" si="399"/>
        <v>0</v>
      </c>
      <c r="J381" s="26">
        <f t="shared" si="400"/>
        <v>0</v>
      </c>
      <c r="K381" s="26">
        <f t="shared" si="392"/>
        <v>0</v>
      </c>
      <c r="L381" s="26">
        <f t="shared" si="401"/>
        <v>0</v>
      </c>
      <c r="M381" s="26">
        <f t="shared" si="402"/>
        <v>0</v>
      </c>
      <c r="N381" s="26">
        <f t="shared" si="403"/>
        <v>0</v>
      </c>
      <c r="O381" s="26">
        <f t="shared" si="404"/>
        <v>0</v>
      </c>
      <c r="P381" s="26">
        <f t="shared" si="393"/>
        <v>0</v>
      </c>
      <c r="Q381" s="26">
        <f t="shared" si="405"/>
        <v>0</v>
      </c>
      <c r="R381" s="26">
        <f t="shared" si="394"/>
        <v>0</v>
      </c>
      <c r="S381" s="26">
        <f t="shared" si="406"/>
        <v>0</v>
      </c>
      <c r="T381" s="26">
        <f t="shared" si="407"/>
        <v>0</v>
      </c>
      <c r="U381" s="26">
        <f t="shared" si="395"/>
        <v>0</v>
      </c>
    </row>
    <row r="382" spans="1:21" x14ac:dyDescent="0.2">
      <c r="A382" s="28" t="s">
        <v>420</v>
      </c>
      <c r="B382" s="26"/>
      <c r="C382" s="26"/>
      <c r="D382" s="26"/>
      <c r="E382" s="26">
        <f t="shared" si="356"/>
        <v>0</v>
      </c>
      <c r="F382" s="26">
        <f t="shared" si="396"/>
        <v>0</v>
      </c>
      <c r="G382" s="26">
        <f t="shared" si="397"/>
        <v>0</v>
      </c>
      <c r="H382" s="26">
        <f t="shared" si="398"/>
        <v>0</v>
      </c>
      <c r="I382" s="26">
        <f t="shared" si="399"/>
        <v>0</v>
      </c>
      <c r="J382" s="26">
        <f t="shared" si="400"/>
        <v>0</v>
      </c>
      <c r="K382" s="26">
        <f t="shared" si="392"/>
        <v>0</v>
      </c>
      <c r="L382" s="26">
        <f t="shared" si="401"/>
        <v>0</v>
      </c>
      <c r="M382" s="26">
        <f t="shared" si="402"/>
        <v>0</v>
      </c>
      <c r="N382" s="26">
        <f t="shared" si="403"/>
        <v>0</v>
      </c>
      <c r="O382" s="26">
        <f t="shared" si="404"/>
        <v>0</v>
      </c>
      <c r="P382" s="26">
        <f t="shared" si="393"/>
        <v>0</v>
      </c>
      <c r="Q382" s="26">
        <f t="shared" si="405"/>
        <v>0</v>
      </c>
      <c r="R382" s="26">
        <f t="shared" si="394"/>
        <v>0</v>
      </c>
      <c r="S382" s="26">
        <f t="shared" si="406"/>
        <v>0</v>
      </c>
      <c r="T382" s="26">
        <f t="shared" si="407"/>
        <v>0</v>
      </c>
      <c r="U382" s="26">
        <f t="shared" si="395"/>
        <v>0</v>
      </c>
    </row>
    <row r="383" spans="1:21" x14ac:dyDescent="0.2">
      <c r="A383" s="28" t="s">
        <v>421</v>
      </c>
      <c r="B383" s="26"/>
      <c r="C383" s="26"/>
      <c r="D383" s="26"/>
      <c r="E383" s="26">
        <f t="shared" si="356"/>
        <v>0</v>
      </c>
      <c r="F383" s="26">
        <f t="shared" si="396"/>
        <v>0</v>
      </c>
      <c r="G383" s="26">
        <f t="shared" si="397"/>
        <v>0</v>
      </c>
      <c r="H383" s="26">
        <f t="shared" si="398"/>
        <v>0</v>
      </c>
      <c r="I383" s="26">
        <f t="shared" si="399"/>
        <v>0</v>
      </c>
      <c r="J383" s="26">
        <f t="shared" si="400"/>
        <v>0</v>
      </c>
      <c r="K383" s="26">
        <f t="shared" si="392"/>
        <v>0</v>
      </c>
      <c r="L383" s="26">
        <f t="shared" si="401"/>
        <v>0</v>
      </c>
      <c r="M383" s="26">
        <f t="shared" si="402"/>
        <v>0</v>
      </c>
      <c r="N383" s="26">
        <f t="shared" si="403"/>
        <v>0</v>
      </c>
      <c r="O383" s="26">
        <f t="shared" si="404"/>
        <v>0</v>
      </c>
      <c r="P383" s="26">
        <f t="shared" si="393"/>
        <v>0</v>
      </c>
      <c r="Q383" s="26">
        <f t="shared" si="405"/>
        <v>0</v>
      </c>
      <c r="R383" s="26">
        <f t="shared" si="394"/>
        <v>0</v>
      </c>
      <c r="S383" s="26">
        <f t="shared" si="406"/>
        <v>0</v>
      </c>
      <c r="T383" s="26">
        <f t="shared" si="407"/>
        <v>0</v>
      </c>
      <c r="U383" s="26">
        <f t="shared" si="395"/>
        <v>0</v>
      </c>
    </row>
    <row r="384" spans="1:21" x14ac:dyDescent="0.2">
      <c r="A384" s="28" t="s">
        <v>370</v>
      </c>
      <c r="B384" s="26"/>
      <c r="C384" s="26"/>
      <c r="D384" s="26"/>
      <c r="E384" s="26">
        <f t="shared" si="356"/>
        <v>0</v>
      </c>
      <c r="F384" s="26">
        <f t="shared" si="396"/>
        <v>0</v>
      </c>
      <c r="G384" s="26">
        <f t="shared" si="397"/>
        <v>0</v>
      </c>
      <c r="H384" s="26">
        <f t="shared" si="398"/>
        <v>0</v>
      </c>
      <c r="I384" s="26">
        <f t="shared" si="399"/>
        <v>0</v>
      </c>
      <c r="J384" s="26">
        <f t="shared" si="400"/>
        <v>0</v>
      </c>
      <c r="K384" s="26">
        <f t="shared" si="392"/>
        <v>0</v>
      </c>
      <c r="L384" s="26">
        <f t="shared" si="401"/>
        <v>0</v>
      </c>
      <c r="M384" s="26">
        <f t="shared" si="402"/>
        <v>0</v>
      </c>
      <c r="N384" s="26">
        <f t="shared" si="403"/>
        <v>0</v>
      </c>
      <c r="O384" s="26">
        <f t="shared" si="404"/>
        <v>0</v>
      </c>
      <c r="P384" s="26">
        <f t="shared" si="393"/>
        <v>0</v>
      </c>
      <c r="Q384" s="26">
        <f t="shared" si="405"/>
        <v>0</v>
      </c>
      <c r="R384" s="26">
        <f t="shared" si="394"/>
        <v>0</v>
      </c>
      <c r="S384" s="26">
        <f t="shared" si="406"/>
        <v>0</v>
      </c>
      <c r="T384" s="26">
        <f t="shared" si="407"/>
        <v>0</v>
      </c>
      <c r="U384" s="26">
        <f t="shared" si="395"/>
        <v>0</v>
      </c>
    </row>
    <row r="385" spans="1:21" x14ac:dyDescent="0.2">
      <c r="A385" s="28" t="s">
        <v>422</v>
      </c>
      <c r="B385" s="26"/>
      <c r="C385" s="26"/>
      <c r="D385" s="26"/>
      <c r="E385" s="26">
        <f t="shared" si="356"/>
        <v>0</v>
      </c>
      <c r="F385" s="26">
        <f t="shared" si="396"/>
        <v>0</v>
      </c>
      <c r="G385" s="26">
        <f t="shared" si="397"/>
        <v>0</v>
      </c>
      <c r="H385" s="26">
        <f t="shared" si="398"/>
        <v>0</v>
      </c>
      <c r="I385" s="26">
        <f t="shared" si="399"/>
        <v>0</v>
      </c>
      <c r="J385" s="26">
        <f t="shared" si="400"/>
        <v>0</v>
      </c>
      <c r="K385" s="26">
        <f t="shared" si="392"/>
        <v>0</v>
      </c>
      <c r="L385" s="26">
        <f t="shared" si="401"/>
        <v>0</v>
      </c>
      <c r="M385" s="26">
        <f t="shared" si="402"/>
        <v>0</v>
      </c>
      <c r="N385" s="26">
        <f t="shared" si="403"/>
        <v>0</v>
      </c>
      <c r="O385" s="26">
        <f t="shared" si="404"/>
        <v>0</v>
      </c>
      <c r="P385" s="26">
        <f t="shared" si="393"/>
        <v>0</v>
      </c>
      <c r="Q385" s="26">
        <f t="shared" si="405"/>
        <v>0</v>
      </c>
      <c r="R385" s="26">
        <f t="shared" si="394"/>
        <v>0</v>
      </c>
      <c r="S385" s="26">
        <f t="shared" si="406"/>
        <v>0</v>
      </c>
      <c r="T385" s="26">
        <f t="shared" si="407"/>
        <v>0</v>
      </c>
      <c r="U385" s="26">
        <f t="shared" si="395"/>
        <v>0</v>
      </c>
    </row>
    <row r="386" spans="1:21" x14ac:dyDescent="0.2">
      <c r="A386" s="28" t="s">
        <v>423</v>
      </c>
      <c r="B386" s="26"/>
      <c r="C386" s="26"/>
      <c r="D386" s="26"/>
      <c r="E386" s="26">
        <f t="shared" si="356"/>
        <v>0</v>
      </c>
      <c r="F386" s="26">
        <f t="shared" si="396"/>
        <v>0</v>
      </c>
      <c r="G386" s="26">
        <f t="shared" si="397"/>
        <v>0</v>
      </c>
      <c r="H386" s="26">
        <f t="shared" si="398"/>
        <v>0</v>
      </c>
      <c r="I386" s="26">
        <f t="shared" si="399"/>
        <v>0</v>
      </c>
      <c r="J386" s="26">
        <f t="shared" si="400"/>
        <v>0</v>
      </c>
      <c r="K386" s="26">
        <f t="shared" si="392"/>
        <v>0</v>
      </c>
      <c r="L386" s="26">
        <f t="shared" si="401"/>
        <v>0</v>
      </c>
      <c r="M386" s="26">
        <f t="shared" si="402"/>
        <v>0</v>
      </c>
      <c r="N386" s="26">
        <f t="shared" si="403"/>
        <v>0</v>
      </c>
      <c r="O386" s="26">
        <f t="shared" si="404"/>
        <v>0</v>
      </c>
      <c r="P386" s="26">
        <f t="shared" si="393"/>
        <v>0</v>
      </c>
      <c r="Q386" s="26">
        <f t="shared" si="405"/>
        <v>0</v>
      </c>
      <c r="R386" s="26">
        <f t="shared" si="394"/>
        <v>0</v>
      </c>
      <c r="S386" s="26">
        <f t="shared" si="406"/>
        <v>0</v>
      </c>
      <c r="T386" s="26">
        <f t="shared" si="407"/>
        <v>0</v>
      </c>
      <c r="U386" s="26">
        <f t="shared" si="395"/>
        <v>0</v>
      </c>
    </row>
    <row r="387" spans="1:21" x14ac:dyDescent="0.2">
      <c r="A387" s="28" t="s">
        <v>424</v>
      </c>
      <c r="B387" s="26"/>
      <c r="C387" s="26"/>
      <c r="D387" s="26"/>
      <c r="E387" s="26">
        <f t="shared" si="356"/>
        <v>0</v>
      </c>
      <c r="F387" s="26">
        <f t="shared" si="396"/>
        <v>0</v>
      </c>
      <c r="G387" s="26">
        <f t="shared" si="397"/>
        <v>0</v>
      </c>
      <c r="H387" s="26">
        <f t="shared" si="398"/>
        <v>0</v>
      </c>
      <c r="I387" s="26">
        <f t="shared" si="399"/>
        <v>0</v>
      </c>
      <c r="J387" s="26">
        <f t="shared" si="400"/>
        <v>0</v>
      </c>
      <c r="K387" s="26">
        <f t="shared" si="392"/>
        <v>0</v>
      </c>
      <c r="L387" s="26">
        <f t="shared" si="401"/>
        <v>0</v>
      </c>
      <c r="M387" s="26">
        <f t="shared" si="402"/>
        <v>0</v>
      </c>
      <c r="N387" s="26">
        <f t="shared" si="403"/>
        <v>0</v>
      </c>
      <c r="O387" s="26">
        <f t="shared" si="404"/>
        <v>0</v>
      </c>
      <c r="P387" s="26">
        <f t="shared" si="393"/>
        <v>0</v>
      </c>
      <c r="Q387" s="26">
        <f t="shared" si="405"/>
        <v>0</v>
      </c>
      <c r="R387" s="26">
        <f t="shared" si="394"/>
        <v>0</v>
      </c>
      <c r="S387" s="26">
        <f t="shared" si="406"/>
        <v>0</v>
      </c>
      <c r="T387" s="26">
        <f t="shared" si="407"/>
        <v>0</v>
      </c>
      <c r="U387" s="26">
        <f t="shared" si="395"/>
        <v>0</v>
      </c>
    </row>
    <row r="388" spans="1:21" x14ac:dyDescent="0.2">
      <c r="A388" s="28" t="s">
        <v>425</v>
      </c>
      <c r="B388" s="26"/>
      <c r="C388" s="26"/>
      <c r="D388" s="26"/>
      <c r="E388" s="26">
        <f t="shared" si="356"/>
        <v>0</v>
      </c>
      <c r="F388" s="26">
        <f t="shared" si="396"/>
        <v>0</v>
      </c>
      <c r="G388" s="26">
        <f t="shared" si="397"/>
        <v>0</v>
      </c>
      <c r="H388" s="26">
        <f t="shared" si="398"/>
        <v>0</v>
      </c>
      <c r="I388" s="26">
        <f t="shared" si="399"/>
        <v>0</v>
      </c>
      <c r="J388" s="26">
        <f t="shared" si="400"/>
        <v>0</v>
      </c>
      <c r="K388" s="26">
        <f t="shared" si="392"/>
        <v>0</v>
      </c>
      <c r="L388" s="26">
        <f t="shared" si="401"/>
        <v>0</v>
      </c>
      <c r="M388" s="26">
        <f t="shared" si="402"/>
        <v>0</v>
      </c>
      <c r="N388" s="26">
        <f t="shared" si="403"/>
        <v>0</v>
      </c>
      <c r="O388" s="26">
        <f t="shared" si="404"/>
        <v>0</v>
      </c>
      <c r="P388" s="26">
        <f t="shared" si="393"/>
        <v>0</v>
      </c>
      <c r="Q388" s="26">
        <f t="shared" si="405"/>
        <v>0</v>
      </c>
      <c r="R388" s="26">
        <f t="shared" si="394"/>
        <v>0</v>
      </c>
      <c r="S388" s="26">
        <f t="shared" si="406"/>
        <v>0</v>
      </c>
      <c r="T388" s="26">
        <f t="shared" si="407"/>
        <v>0</v>
      </c>
      <c r="U388" s="26">
        <f t="shared" si="395"/>
        <v>0</v>
      </c>
    </row>
    <row r="389" spans="1:21" x14ac:dyDescent="0.2">
      <c r="A389" s="28" t="s">
        <v>227</v>
      </c>
      <c r="B389" s="26"/>
      <c r="C389" s="26"/>
      <c r="D389" s="26"/>
      <c r="E389" s="26">
        <f t="shared" si="356"/>
        <v>0</v>
      </c>
      <c r="F389" s="26">
        <f t="shared" si="396"/>
        <v>0</v>
      </c>
      <c r="G389" s="26">
        <f t="shared" si="397"/>
        <v>0</v>
      </c>
      <c r="H389" s="26">
        <f t="shared" si="398"/>
        <v>0</v>
      </c>
      <c r="I389" s="26">
        <f t="shared" si="399"/>
        <v>0</v>
      </c>
      <c r="J389" s="26">
        <f t="shared" si="400"/>
        <v>0</v>
      </c>
      <c r="K389" s="26">
        <f t="shared" si="392"/>
        <v>0</v>
      </c>
      <c r="L389" s="26">
        <f t="shared" si="401"/>
        <v>0</v>
      </c>
      <c r="M389" s="26">
        <f t="shared" si="402"/>
        <v>0</v>
      </c>
      <c r="N389" s="26">
        <f t="shared" si="403"/>
        <v>0</v>
      </c>
      <c r="O389" s="26">
        <f t="shared" si="404"/>
        <v>0</v>
      </c>
      <c r="P389" s="26">
        <f t="shared" si="393"/>
        <v>0</v>
      </c>
      <c r="Q389" s="26">
        <f t="shared" si="405"/>
        <v>0</v>
      </c>
      <c r="R389" s="26">
        <f t="shared" si="394"/>
        <v>0</v>
      </c>
      <c r="S389" s="26">
        <f t="shared" si="406"/>
        <v>0</v>
      </c>
      <c r="T389" s="26">
        <f t="shared" si="407"/>
        <v>0</v>
      </c>
      <c r="U389" s="26">
        <f t="shared" si="395"/>
        <v>0</v>
      </c>
    </row>
    <row r="390" spans="1:21" x14ac:dyDescent="0.2">
      <c r="A390" s="28" t="s">
        <v>426</v>
      </c>
      <c r="B390" s="26"/>
      <c r="C390" s="26"/>
      <c r="D390" s="26"/>
      <c r="E390" s="26">
        <f t="shared" si="356"/>
        <v>0</v>
      </c>
      <c r="F390" s="26">
        <f t="shared" si="396"/>
        <v>0</v>
      </c>
      <c r="G390" s="26">
        <f t="shared" si="397"/>
        <v>0</v>
      </c>
      <c r="H390" s="26">
        <f t="shared" si="398"/>
        <v>0</v>
      </c>
      <c r="I390" s="26">
        <f t="shared" si="399"/>
        <v>0</v>
      </c>
      <c r="J390" s="26">
        <f t="shared" si="400"/>
        <v>0</v>
      </c>
      <c r="K390" s="26">
        <f t="shared" si="392"/>
        <v>0</v>
      </c>
      <c r="L390" s="26">
        <f t="shared" si="401"/>
        <v>0</v>
      </c>
      <c r="M390" s="26">
        <f t="shared" si="402"/>
        <v>0</v>
      </c>
      <c r="N390" s="26">
        <f t="shared" si="403"/>
        <v>0</v>
      </c>
      <c r="O390" s="26">
        <f t="shared" si="404"/>
        <v>0</v>
      </c>
      <c r="P390" s="26">
        <f t="shared" si="393"/>
        <v>0</v>
      </c>
      <c r="Q390" s="26">
        <f t="shared" si="405"/>
        <v>0</v>
      </c>
      <c r="R390" s="26">
        <f t="shared" si="394"/>
        <v>0</v>
      </c>
      <c r="S390" s="26">
        <f t="shared" si="406"/>
        <v>0</v>
      </c>
      <c r="T390" s="26">
        <f t="shared" si="407"/>
        <v>0</v>
      </c>
      <c r="U390" s="26">
        <f t="shared" si="395"/>
        <v>0</v>
      </c>
    </row>
    <row r="391" spans="1:21" x14ac:dyDescent="0.2">
      <c r="A391" s="28" t="s">
        <v>427</v>
      </c>
      <c r="B391" s="26"/>
      <c r="C391" s="26"/>
      <c r="D391" s="26"/>
      <c r="E391" s="26">
        <f t="shared" si="356"/>
        <v>0</v>
      </c>
      <c r="F391" s="26">
        <f t="shared" si="396"/>
        <v>0</v>
      </c>
      <c r="G391" s="26">
        <f t="shared" si="397"/>
        <v>0</v>
      </c>
      <c r="H391" s="26">
        <f t="shared" si="398"/>
        <v>0</v>
      </c>
      <c r="I391" s="26">
        <f t="shared" si="399"/>
        <v>0</v>
      </c>
      <c r="J391" s="26">
        <f t="shared" si="400"/>
        <v>0</v>
      </c>
      <c r="K391" s="26">
        <f t="shared" si="392"/>
        <v>0</v>
      </c>
      <c r="L391" s="26">
        <f t="shared" si="401"/>
        <v>0</v>
      </c>
      <c r="M391" s="26">
        <f t="shared" si="402"/>
        <v>0</v>
      </c>
      <c r="N391" s="26">
        <f t="shared" si="403"/>
        <v>0</v>
      </c>
      <c r="O391" s="26">
        <f t="shared" si="404"/>
        <v>0</v>
      </c>
      <c r="P391" s="26">
        <f t="shared" si="393"/>
        <v>0</v>
      </c>
      <c r="Q391" s="26">
        <f t="shared" si="405"/>
        <v>0</v>
      </c>
      <c r="R391" s="26">
        <f t="shared" si="394"/>
        <v>0</v>
      </c>
      <c r="S391" s="26">
        <f t="shared" si="406"/>
        <v>0</v>
      </c>
      <c r="T391" s="26">
        <f t="shared" si="407"/>
        <v>0</v>
      </c>
      <c r="U391" s="26">
        <f t="shared" si="395"/>
        <v>0</v>
      </c>
    </row>
    <row r="392" spans="1:21" x14ac:dyDescent="0.2">
      <c r="A392" s="28" t="s">
        <v>211</v>
      </c>
      <c r="B392" s="26"/>
      <c r="C392" s="26"/>
      <c r="D392" s="26"/>
      <c r="E392" s="26">
        <f t="shared" si="356"/>
        <v>0</v>
      </c>
      <c r="F392" s="26">
        <f t="shared" si="396"/>
        <v>0</v>
      </c>
      <c r="G392" s="26">
        <f t="shared" si="397"/>
        <v>0</v>
      </c>
      <c r="H392" s="26">
        <f t="shared" si="398"/>
        <v>0</v>
      </c>
      <c r="I392" s="26">
        <f t="shared" si="399"/>
        <v>0</v>
      </c>
      <c r="J392" s="26">
        <f t="shared" si="400"/>
        <v>0</v>
      </c>
      <c r="K392" s="26">
        <f t="shared" si="392"/>
        <v>0</v>
      </c>
      <c r="L392" s="26">
        <f t="shared" si="401"/>
        <v>0</v>
      </c>
      <c r="M392" s="26">
        <f t="shared" si="402"/>
        <v>0</v>
      </c>
      <c r="N392" s="26">
        <f t="shared" si="403"/>
        <v>0</v>
      </c>
      <c r="O392" s="26">
        <f t="shared" si="404"/>
        <v>0</v>
      </c>
      <c r="P392" s="26">
        <f t="shared" si="393"/>
        <v>0</v>
      </c>
      <c r="Q392" s="26">
        <f t="shared" si="405"/>
        <v>0</v>
      </c>
      <c r="R392" s="26">
        <f t="shared" si="394"/>
        <v>0</v>
      </c>
      <c r="S392" s="26">
        <f t="shared" si="406"/>
        <v>0</v>
      </c>
      <c r="T392" s="26">
        <f t="shared" si="407"/>
        <v>0</v>
      </c>
      <c r="U392" s="26">
        <f t="shared" si="395"/>
        <v>0</v>
      </c>
    </row>
    <row r="393" spans="1:21" x14ac:dyDescent="0.2">
      <c r="A393" s="28" t="s">
        <v>317</v>
      </c>
      <c r="B393" s="26"/>
      <c r="C393" s="26"/>
      <c r="D393" s="26"/>
      <c r="E393" s="26">
        <f t="shared" si="356"/>
        <v>0</v>
      </c>
      <c r="F393" s="26">
        <f t="shared" si="396"/>
        <v>0</v>
      </c>
      <c r="G393" s="26">
        <f t="shared" si="397"/>
        <v>0</v>
      </c>
      <c r="H393" s="26">
        <f t="shared" si="398"/>
        <v>0</v>
      </c>
      <c r="I393" s="26">
        <f t="shared" si="399"/>
        <v>0</v>
      </c>
      <c r="J393" s="26">
        <f t="shared" si="400"/>
        <v>0</v>
      </c>
      <c r="K393" s="26">
        <f t="shared" si="392"/>
        <v>0</v>
      </c>
      <c r="L393" s="26">
        <f t="shared" si="401"/>
        <v>0</v>
      </c>
      <c r="M393" s="26">
        <f t="shared" si="402"/>
        <v>0</v>
      </c>
      <c r="N393" s="26">
        <f t="shared" si="403"/>
        <v>0</v>
      </c>
      <c r="O393" s="26">
        <f t="shared" si="404"/>
        <v>0</v>
      </c>
      <c r="P393" s="26">
        <f t="shared" si="393"/>
        <v>0</v>
      </c>
      <c r="Q393" s="26">
        <f t="shared" si="405"/>
        <v>0</v>
      </c>
      <c r="R393" s="26">
        <f t="shared" si="394"/>
        <v>0</v>
      </c>
      <c r="S393" s="26">
        <f t="shared" si="406"/>
        <v>0</v>
      </c>
      <c r="T393" s="26">
        <f t="shared" si="407"/>
        <v>0</v>
      </c>
      <c r="U393" s="26">
        <f t="shared" si="395"/>
        <v>0</v>
      </c>
    </row>
    <row r="394" spans="1:21" x14ac:dyDescent="0.2">
      <c r="A394" s="28" t="s">
        <v>428</v>
      </c>
      <c r="B394" s="26"/>
      <c r="C394" s="26"/>
      <c r="D394" s="26"/>
      <c r="E394" s="26">
        <f t="shared" si="356"/>
        <v>0</v>
      </c>
      <c r="F394" s="26">
        <f t="shared" si="396"/>
        <v>0</v>
      </c>
      <c r="G394" s="26">
        <f t="shared" si="397"/>
        <v>0</v>
      </c>
      <c r="H394" s="26">
        <f t="shared" si="398"/>
        <v>0</v>
      </c>
      <c r="I394" s="26">
        <f t="shared" si="399"/>
        <v>0</v>
      </c>
      <c r="J394" s="26">
        <f t="shared" si="400"/>
        <v>0</v>
      </c>
      <c r="K394" s="26">
        <f t="shared" si="392"/>
        <v>0</v>
      </c>
      <c r="L394" s="26">
        <f t="shared" si="401"/>
        <v>0</v>
      </c>
      <c r="M394" s="26">
        <f t="shared" si="402"/>
        <v>0</v>
      </c>
      <c r="N394" s="26">
        <f t="shared" si="403"/>
        <v>0</v>
      </c>
      <c r="O394" s="26">
        <f t="shared" si="404"/>
        <v>0</v>
      </c>
      <c r="P394" s="26">
        <f t="shared" si="393"/>
        <v>0</v>
      </c>
      <c r="Q394" s="26">
        <f t="shared" si="405"/>
        <v>0</v>
      </c>
      <c r="R394" s="26">
        <f t="shared" si="394"/>
        <v>0</v>
      </c>
      <c r="S394" s="26">
        <f t="shared" si="406"/>
        <v>0</v>
      </c>
      <c r="T394" s="26">
        <f t="shared" si="407"/>
        <v>0</v>
      </c>
      <c r="U394" s="26">
        <f t="shared" si="395"/>
        <v>0</v>
      </c>
    </row>
    <row r="395" spans="1:21" x14ac:dyDescent="0.2">
      <c r="A395" s="28" t="s">
        <v>429</v>
      </c>
      <c r="B395" s="26"/>
      <c r="C395" s="26"/>
      <c r="D395" s="26"/>
      <c r="E395" s="26">
        <f t="shared" si="356"/>
        <v>0</v>
      </c>
      <c r="F395" s="26">
        <f t="shared" si="396"/>
        <v>0</v>
      </c>
      <c r="G395" s="26">
        <f t="shared" si="397"/>
        <v>0</v>
      </c>
      <c r="H395" s="26">
        <f t="shared" si="398"/>
        <v>0</v>
      </c>
      <c r="I395" s="26">
        <f t="shared" si="399"/>
        <v>0</v>
      </c>
      <c r="J395" s="26">
        <f t="shared" si="400"/>
        <v>0</v>
      </c>
      <c r="K395" s="26">
        <f t="shared" si="392"/>
        <v>0</v>
      </c>
      <c r="L395" s="26">
        <f t="shared" si="401"/>
        <v>0</v>
      </c>
      <c r="M395" s="26">
        <f t="shared" si="402"/>
        <v>0</v>
      </c>
      <c r="N395" s="26">
        <f t="shared" si="403"/>
        <v>0</v>
      </c>
      <c r="O395" s="26">
        <f t="shared" si="404"/>
        <v>0</v>
      </c>
      <c r="P395" s="26">
        <f t="shared" si="393"/>
        <v>0</v>
      </c>
      <c r="Q395" s="26">
        <f t="shared" si="405"/>
        <v>0</v>
      </c>
      <c r="R395" s="26">
        <f t="shared" si="394"/>
        <v>0</v>
      </c>
      <c r="S395" s="26">
        <f t="shared" si="406"/>
        <v>0</v>
      </c>
      <c r="T395" s="26">
        <f t="shared" si="407"/>
        <v>0</v>
      </c>
      <c r="U395" s="26">
        <f t="shared" si="395"/>
        <v>0</v>
      </c>
    </row>
    <row r="396" spans="1:21" x14ac:dyDescent="0.2">
      <c r="A396" s="28" t="s">
        <v>430</v>
      </c>
      <c r="B396" s="26"/>
      <c r="C396" s="26"/>
      <c r="D396" s="26"/>
      <c r="E396" s="26">
        <f t="shared" si="356"/>
        <v>0</v>
      </c>
      <c r="F396" s="26">
        <f t="shared" si="396"/>
        <v>0</v>
      </c>
      <c r="G396" s="26">
        <f t="shared" si="397"/>
        <v>0</v>
      </c>
      <c r="H396" s="26">
        <f t="shared" si="398"/>
        <v>0</v>
      </c>
      <c r="I396" s="26">
        <f t="shared" si="399"/>
        <v>0</v>
      </c>
      <c r="J396" s="26">
        <f t="shared" si="400"/>
        <v>0</v>
      </c>
      <c r="K396" s="26">
        <f t="shared" si="392"/>
        <v>0</v>
      </c>
      <c r="L396" s="26">
        <f t="shared" si="401"/>
        <v>0</v>
      </c>
      <c r="M396" s="26">
        <f t="shared" si="402"/>
        <v>0</v>
      </c>
      <c r="N396" s="26">
        <f t="shared" si="403"/>
        <v>0</v>
      </c>
      <c r="O396" s="26">
        <f t="shared" si="404"/>
        <v>0</v>
      </c>
      <c r="P396" s="26">
        <f t="shared" si="393"/>
        <v>0</v>
      </c>
      <c r="Q396" s="26">
        <f t="shared" si="405"/>
        <v>0</v>
      </c>
      <c r="R396" s="26">
        <f t="shared" si="394"/>
        <v>0</v>
      </c>
      <c r="S396" s="26">
        <f t="shared" si="406"/>
        <v>0</v>
      </c>
      <c r="T396" s="26">
        <f t="shared" si="407"/>
        <v>0</v>
      </c>
      <c r="U396" s="26">
        <f t="shared" si="395"/>
        <v>0</v>
      </c>
    </row>
    <row r="397" spans="1:21" x14ac:dyDescent="0.2">
      <c r="A397" s="23" t="s">
        <v>431</v>
      </c>
      <c r="B397" s="24">
        <f>SUM(B398:B420)</f>
        <v>618.70000000000005</v>
      </c>
      <c r="C397" s="24">
        <f>SUM(C398:C420)</f>
        <v>276.3</v>
      </c>
      <c r="D397" s="24">
        <f>SUM(D398:D420)</f>
        <v>0</v>
      </c>
      <c r="E397" s="24">
        <f>SUM(E398:E420)</f>
        <v>895</v>
      </c>
      <c r="F397" s="24"/>
      <c r="G397" s="24">
        <f>SUM(G398:G420)-G398</f>
        <v>2007.3999999999996</v>
      </c>
      <c r="H397" s="24">
        <f>SUM(H398:H420)</f>
        <v>1706.3</v>
      </c>
      <c r="I397" s="24">
        <f>SUM(I398:I420)</f>
        <v>140.5</v>
      </c>
      <c r="J397" s="24">
        <f>SUM(J398:J420)</f>
        <v>160.6</v>
      </c>
      <c r="K397" s="24">
        <f>SUM(K398:K420)</f>
        <v>2007.4</v>
      </c>
      <c r="L397" s="24">
        <f>SUM(L398:L420)-L398</f>
        <v>2145.9999999999995</v>
      </c>
      <c r="M397" s="24">
        <f>SUM(M398:M420)</f>
        <v>1823.6999999999998</v>
      </c>
      <c r="N397" s="24">
        <f>SUM(N398:N420)</f>
        <v>150</v>
      </c>
      <c r="O397" s="24">
        <f>SUM(O398:O420)</f>
        <v>171.7</v>
      </c>
      <c r="P397" s="24">
        <f>SUM(P398:P420)</f>
        <v>2145.4</v>
      </c>
      <c r="Q397" s="24">
        <f>SUM(Q398:Q420)-Q398</f>
        <v>2295.9999999999995</v>
      </c>
      <c r="R397" s="24">
        <f>SUM(R398:R420)</f>
        <v>1951.7</v>
      </c>
      <c r="S397" s="24">
        <f>SUM(S398:S420)</f>
        <v>160.6</v>
      </c>
      <c r="T397" s="24">
        <f>SUM(T398:T420)</f>
        <v>183.70000000000002</v>
      </c>
      <c r="U397" s="24">
        <f>SUM(U398:U420)</f>
        <v>2296.0000000000005</v>
      </c>
    </row>
    <row r="398" spans="1:21" ht="25.5" x14ac:dyDescent="0.2">
      <c r="A398" s="25" t="s">
        <v>432</v>
      </c>
      <c r="B398" s="26"/>
      <c r="C398" s="26"/>
      <c r="D398" s="26"/>
      <c r="E398" s="26">
        <f t="shared" si="356"/>
        <v>0</v>
      </c>
      <c r="F398" s="26"/>
      <c r="G398" s="27">
        <f>'прогноз 2026-2028'!AR31</f>
        <v>2007.4</v>
      </c>
      <c r="H398" s="27"/>
      <c r="I398" s="27"/>
      <c r="J398" s="27"/>
      <c r="K398" s="27"/>
      <c r="L398" s="27">
        <f>'прогноз 2026-2028'!AW31</f>
        <v>2145.9</v>
      </c>
      <c r="M398" s="27"/>
      <c r="N398" s="27"/>
      <c r="O398" s="27"/>
      <c r="P398" s="27"/>
      <c r="Q398" s="27">
        <f>'прогноз 2026-2028'!BB31</f>
        <v>2296.1</v>
      </c>
      <c r="R398" s="27"/>
      <c r="S398" s="27"/>
      <c r="T398" s="27"/>
      <c r="U398" s="27"/>
    </row>
    <row r="399" spans="1:21" x14ac:dyDescent="0.2">
      <c r="A399" s="29" t="s">
        <v>433</v>
      </c>
      <c r="B399" s="26">
        <v>618.70000000000005</v>
      </c>
      <c r="C399" s="26">
        <v>276.3</v>
      </c>
      <c r="D399" s="26"/>
      <c r="E399" s="26">
        <f t="shared" si="356"/>
        <v>895</v>
      </c>
      <c r="F399" s="26">
        <v>0</v>
      </c>
      <c r="G399" s="26">
        <f>ROUND(F399*$G$398/100,1)</f>
        <v>0</v>
      </c>
      <c r="H399" s="26">
        <f>ROUND(G399*85/100,1)</f>
        <v>0</v>
      </c>
      <c r="I399" s="26">
        <f>ROUND(G399*15/100,1)</f>
        <v>0</v>
      </c>
      <c r="J399" s="26"/>
      <c r="K399" s="26">
        <f t="shared" ref="K399:K420" si="408">H399+I399+J399</f>
        <v>0</v>
      </c>
      <c r="L399" s="26">
        <f>ROUND($L$398*F399/100,1)</f>
        <v>0</v>
      </c>
      <c r="M399" s="26">
        <f t="shared" ref="M399:M420" si="409">ROUND(L399*85/100,1)</f>
        <v>0</v>
      </c>
      <c r="N399" s="26">
        <f>ROUND(L399*15/100,1)</f>
        <v>0</v>
      </c>
      <c r="O399" s="26"/>
      <c r="P399" s="26">
        <f t="shared" ref="P399:P420" si="410">M399+N399+O399</f>
        <v>0</v>
      </c>
      <c r="Q399" s="26">
        <f>ROUND($Q$398*F399/100,1)</f>
        <v>0</v>
      </c>
      <c r="R399" s="26">
        <f>ROUND(Q399*85/100,1)</f>
        <v>0</v>
      </c>
      <c r="S399" s="26">
        <f>ROUND(Q399*15/100,1)</f>
        <v>0</v>
      </c>
      <c r="T399" s="26"/>
      <c r="U399" s="26">
        <f t="shared" ref="U399:U420" si="411">R399+S399+T399</f>
        <v>0</v>
      </c>
    </row>
    <row r="400" spans="1:21" x14ac:dyDescent="0.2">
      <c r="A400" s="29" t="s">
        <v>434</v>
      </c>
      <c r="B400" s="26"/>
      <c r="C400" s="26"/>
      <c r="D400" s="26"/>
      <c r="E400" s="26">
        <f t="shared" si="356"/>
        <v>0</v>
      </c>
      <c r="F400" s="26">
        <v>0</v>
      </c>
      <c r="G400" s="26">
        <f t="shared" ref="G400:G420" si="412">ROUND(F400*$G$398/100,1)</f>
        <v>0</v>
      </c>
      <c r="H400" s="26">
        <f t="shared" ref="H400:H420" si="413">ROUND(G400*85/100,1)</f>
        <v>0</v>
      </c>
      <c r="I400" s="26">
        <f t="shared" ref="I400:I420" si="414">ROUND(G400*7/100,1)</f>
        <v>0</v>
      </c>
      <c r="J400" s="26">
        <f t="shared" ref="J400:J420" si="415">ROUND(G400*8/100,1)</f>
        <v>0</v>
      </c>
      <c r="K400" s="26">
        <f t="shared" si="408"/>
        <v>0</v>
      </c>
      <c r="L400" s="26">
        <f t="shared" ref="L400:L420" si="416">ROUND($L$398*F400/100,1)</f>
        <v>0</v>
      </c>
      <c r="M400" s="26">
        <f t="shared" si="409"/>
        <v>0</v>
      </c>
      <c r="N400" s="26">
        <f t="shared" ref="N400:N420" si="417">ROUND(L400*7/100,1)</f>
        <v>0</v>
      </c>
      <c r="O400" s="26">
        <f t="shared" ref="O400:O420" si="418">ROUND(L400*8/100,1)</f>
        <v>0</v>
      </c>
      <c r="P400" s="26">
        <f t="shared" si="410"/>
        <v>0</v>
      </c>
      <c r="Q400" s="26">
        <f t="shared" ref="Q400:Q420" si="419">ROUND($Q$398*F400/100,1)</f>
        <v>0</v>
      </c>
      <c r="R400" s="26">
        <f t="shared" ref="R400:R420" si="420">ROUND(Q400*85/100,1)</f>
        <v>0</v>
      </c>
      <c r="S400" s="26">
        <f t="shared" ref="S400:S420" si="421">ROUND(Q400*7/100,1)</f>
        <v>0</v>
      </c>
      <c r="T400" s="26">
        <f t="shared" ref="T400:T420" si="422">ROUND(Q400*8/100,1)</f>
        <v>0</v>
      </c>
      <c r="U400" s="26">
        <f t="shared" si="411"/>
        <v>0</v>
      </c>
    </row>
    <row r="401" spans="1:21" x14ac:dyDescent="0.2">
      <c r="A401" s="28" t="s">
        <v>435</v>
      </c>
      <c r="B401" s="26"/>
      <c r="C401" s="26"/>
      <c r="D401" s="26"/>
      <c r="E401" s="26">
        <f t="shared" si="356"/>
        <v>0</v>
      </c>
      <c r="F401" s="26">
        <v>0</v>
      </c>
      <c r="G401" s="26">
        <f t="shared" si="412"/>
        <v>0</v>
      </c>
      <c r="H401" s="26">
        <f t="shared" si="413"/>
        <v>0</v>
      </c>
      <c r="I401" s="26">
        <f t="shared" si="414"/>
        <v>0</v>
      </c>
      <c r="J401" s="26">
        <f t="shared" si="415"/>
        <v>0</v>
      </c>
      <c r="K401" s="26">
        <f t="shared" si="408"/>
        <v>0</v>
      </c>
      <c r="L401" s="26">
        <f t="shared" si="416"/>
        <v>0</v>
      </c>
      <c r="M401" s="26">
        <f t="shared" si="409"/>
        <v>0</v>
      </c>
      <c r="N401" s="26">
        <f t="shared" si="417"/>
        <v>0</v>
      </c>
      <c r="O401" s="26">
        <f t="shared" si="418"/>
        <v>0</v>
      </c>
      <c r="P401" s="26">
        <f t="shared" si="410"/>
        <v>0</v>
      </c>
      <c r="Q401" s="26">
        <f t="shared" si="419"/>
        <v>0</v>
      </c>
      <c r="R401" s="26">
        <f t="shared" si="420"/>
        <v>0</v>
      </c>
      <c r="S401" s="26">
        <f t="shared" si="421"/>
        <v>0</v>
      </c>
      <c r="T401" s="26">
        <f t="shared" si="422"/>
        <v>0</v>
      </c>
      <c r="U401" s="26">
        <f t="shared" si="411"/>
        <v>0</v>
      </c>
    </row>
    <row r="402" spans="1:21" x14ac:dyDescent="0.2">
      <c r="A402" s="28" t="s">
        <v>436</v>
      </c>
      <c r="B402" s="26"/>
      <c r="C402" s="26"/>
      <c r="D402" s="26"/>
      <c r="E402" s="26">
        <f t="shared" ref="E402:E465" si="423">B402++C402+D402</f>
        <v>0</v>
      </c>
      <c r="F402" s="26">
        <v>20</v>
      </c>
      <c r="G402" s="26">
        <f t="shared" si="412"/>
        <v>401.5</v>
      </c>
      <c r="H402" s="26">
        <f t="shared" si="413"/>
        <v>341.3</v>
      </c>
      <c r="I402" s="26">
        <f t="shared" si="414"/>
        <v>28.1</v>
      </c>
      <c r="J402" s="26">
        <f t="shared" si="415"/>
        <v>32.1</v>
      </c>
      <c r="K402" s="26">
        <f t="shared" si="408"/>
        <v>401.50000000000006</v>
      </c>
      <c r="L402" s="26">
        <f t="shared" si="416"/>
        <v>429.2</v>
      </c>
      <c r="M402" s="26">
        <f>ROUND(L402*85/100,1)-0.3</f>
        <v>364.5</v>
      </c>
      <c r="N402" s="26">
        <f t="shared" si="417"/>
        <v>30</v>
      </c>
      <c r="O402" s="26">
        <f t="shared" si="418"/>
        <v>34.299999999999997</v>
      </c>
      <c r="P402" s="26">
        <f t="shared" si="410"/>
        <v>428.8</v>
      </c>
      <c r="Q402" s="26">
        <f t="shared" si="419"/>
        <v>459.2</v>
      </c>
      <c r="R402" s="26">
        <f>ROUND(Q402*85/100,1)+0.2</f>
        <v>390.5</v>
      </c>
      <c r="S402" s="26">
        <f t="shared" si="421"/>
        <v>32.1</v>
      </c>
      <c r="T402" s="26">
        <f t="shared" si="422"/>
        <v>36.700000000000003</v>
      </c>
      <c r="U402" s="26">
        <f t="shared" si="411"/>
        <v>459.3</v>
      </c>
    </row>
    <row r="403" spans="1:21" x14ac:dyDescent="0.2">
      <c r="A403" s="28" t="s">
        <v>437</v>
      </c>
      <c r="B403" s="26"/>
      <c r="C403" s="26"/>
      <c r="D403" s="26"/>
      <c r="E403" s="26">
        <f t="shared" si="423"/>
        <v>0</v>
      </c>
      <c r="F403" s="26">
        <v>0</v>
      </c>
      <c r="G403" s="26">
        <f t="shared" si="412"/>
        <v>0</v>
      </c>
      <c r="H403" s="26">
        <f t="shared" si="413"/>
        <v>0</v>
      </c>
      <c r="I403" s="26">
        <f t="shared" si="414"/>
        <v>0</v>
      </c>
      <c r="J403" s="26">
        <f t="shared" si="415"/>
        <v>0</v>
      </c>
      <c r="K403" s="26">
        <f t="shared" si="408"/>
        <v>0</v>
      </c>
      <c r="L403" s="26">
        <f t="shared" si="416"/>
        <v>0</v>
      </c>
      <c r="M403" s="26">
        <f t="shared" si="409"/>
        <v>0</v>
      </c>
      <c r="N403" s="26">
        <f t="shared" si="417"/>
        <v>0</v>
      </c>
      <c r="O403" s="26">
        <f t="shared" si="418"/>
        <v>0</v>
      </c>
      <c r="P403" s="26">
        <f t="shared" si="410"/>
        <v>0</v>
      </c>
      <c r="Q403" s="26">
        <f t="shared" si="419"/>
        <v>0</v>
      </c>
      <c r="R403" s="26">
        <f t="shared" si="420"/>
        <v>0</v>
      </c>
      <c r="S403" s="26">
        <f t="shared" si="421"/>
        <v>0</v>
      </c>
      <c r="T403" s="26">
        <f t="shared" si="422"/>
        <v>0</v>
      </c>
      <c r="U403" s="26">
        <f t="shared" si="411"/>
        <v>0</v>
      </c>
    </row>
    <row r="404" spans="1:21" x14ac:dyDescent="0.2">
      <c r="A404" s="28" t="s">
        <v>438</v>
      </c>
      <c r="B404" s="26"/>
      <c r="C404" s="26"/>
      <c r="D404" s="26"/>
      <c r="E404" s="26">
        <f t="shared" si="423"/>
        <v>0</v>
      </c>
      <c r="F404" s="26">
        <v>20</v>
      </c>
      <c r="G404" s="26">
        <f t="shared" si="412"/>
        <v>401.5</v>
      </c>
      <c r="H404" s="26">
        <f t="shared" si="413"/>
        <v>341.3</v>
      </c>
      <c r="I404" s="26">
        <f t="shared" si="414"/>
        <v>28.1</v>
      </c>
      <c r="J404" s="26">
        <f t="shared" si="415"/>
        <v>32.1</v>
      </c>
      <c r="K404" s="26">
        <f t="shared" si="408"/>
        <v>401.50000000000006</v>
      </c>
      <c r="L404" s="26">
        <f t="shared" si="416"/>
        <v>429.2</v>
      </c>
      <c r="M404" s="26">
        <f t="shared" si="409"/>
        <v>364.8</v>
      </c>
      <c r="N404" s="26">
        <f t="shared" si="417"/>
        <v>30</v>
      </c>
      <c r="O404" s="26">
        <f t="shared" si="418"/>
        <v>34.299999999999997</v>
      </c>
      <c r="P404" s="26">
        <f t="shared" si="410"/>
        <v>429.1</v>
      </c>
      <c r="Q404" s="26">
        <f t="shared" si="419"/>
        <v>459.2</v>
      </c>
      <c r="R404" s="26">
        <f t="shared" si="420"/>
        <v>390.3</v>
      </c>
      <c r="S404" s="26">
        <f t="shared" si="421"/>
        <v>32.1</v>
      </c>
      <c r="T404" s="26">
        <f t="shared" si="422"/>
        <v>36.700000000000003</v>
      </c>
      <c r="U404" s="26">
        <f t="shared" si="411"/>
        <v>459.1</v>
      </c>
    </row>
    <row r="405" spans="1:21" x14ac:dyDescent="0.2">
      <c r="A405" s="28" t="s">
        <v>439</v>
      </c>
      <c r="B405" s="26"/>
      <c r="C405" s="26"/>
      <c r="D405" s="26"/>
      <c r="E405" s="26">
        <f t="shared" si="423"/>
        <v>0</v>
      </c>
      <c r="F405" s="26">
        <v>0</v>
      </c>
      <c r="G405" s="26">
        <f t="shared" si="412"/>
        <v>0</v>
      </c>
      <c r="H405" s="26">
        <f t="shared" si="413"/>
        <v>0</v>
      </c>
      <c r="I405" s="26">
        <f t="shared" si="414"/>
        <v>0</v>
      </c>
      <c r="J405" s="26">
        <f t="shared" si="415"/>
        <v>0</v>
      </c>
      <c r="K405" s="26">
        <f t="shared" si="408"/>
        <v>0</v>
      </c>
      <c r="L405" s="26">
        <f t="shared" si="416"/>
        <v>0</v>
      </c>
      <c r="M405" s="26">
        <f t="shared" si="409"/>
        <v>0</v>
      </c>
      <c r="N405" s="26">
        <f t="shared" si="417"/>
        <v>0</v>
      </c>
      <c r="O405" s="26">
        <f t="shared" si="418"/>
        <v>0</v>
      </c>
      <c r="P405" s="26">
        <f t="shared" si="410"/>
        <v>0</v>
      </c>
      <c r="Q405" s="26">
        <f t="shared" si="419"/>
        <v>0</v>
      </c>
      <c r="R405" s="26">
        <f t="shared" si="420"/>
        <v>0</v>
      </c>
      <c r="S405" s="26">
        <f t="shared" si="421"/>
        <v>0</v>
      </c>
      <c r="T405" s="26">
        <f t="shared" si="422"/>
        <v>0</v>
      </c>
      <c r="U405" s="26">
        <f t="shared" si="411"/>
        <v>0</v>
      </c>
    </row>
    <row r="406" spans="1:21" x14ac:dyDescent="0.2">
      <c r="A406" s="28" t="s">
        <v>440</v>
      </c>
      <c r="B406" s="26"/>
      <c r="C406" s="26"/>
      <c r="D406" s="26"/>
      <c r="E406" s="26">
        <f t="shared" si="423"/>
        <v>0</v>
      </c>
      <c r="F406" s="26">
        <v>0</v>
      </c>
      <c r="G406" s="26">
        <f t="shared" si="412"/>
        <v>0</v>
      </c>
      <c r="H406" s="26">
        <f t="shared" si="413"/>
        <v>0</v>
      </c>
      <c r="I406" s="26">
        <f t="shared" si="414"/>
        <v>0</v>
      </c>
      <c r="J406" s="26">
        <f t="shared" si="415"/>
        <v>0</v>
      </c>
      <c r="K406" s="26">
        <f t="shared" si="408"/>
        <v>0</v>
      </c>
      <c r="L406" s="26">
        <f t="shared" si="416"/>
        <v>0</v>
      </c>
      <c r="M406" s="26">
        <f t="shared" si="409"/>
        <v>0</v>
      </c>
      <c r="N406" s="26">
        <f t="shared" si="417"/>
        <v>0</v>
      </c>
      <c r="O406" s="26">
        <f t="shared" si="418"/>
        <v>0</v>
      </c>
      <c r="P406" s="26">
        <f t="shared" si="410"/>
        <v>0</v>
      </c>
      <c r="Q406" s="26">
        <f t="shared" si="419"/>
        <v>0</v>
      </c>
      <c r="R406" s="26">
        <f t="shared" si="420"/>
        <v>0</v>
      </c>
      <c r="S406" s="26">
        <f t="shared" si="421"/>
        <v>0</v>
      </c>
      <c r="T406" s="26">
        <f t="shared" si="422"/>
        <v>0</v>
      </c>
      <c r="U406" s="26">
        <f t="shared" si="411"/>
        <v>0</v>
      </c>
    </row>
    <row r="407" spans="1:21" x14ac:dyDescent="0.2">
      <c r="A407" s="28" t="s">
        <v>441</v>
      </c>
      <c r="B407" s="26"/>
      <c r="C407" s="26"/>
      <c r="D407" s="26"/>
      <c r="E407" s="26">
        <f t="shared" si="423"/>
        <v>0</v>
      </c>
      <c r="F407" s="26">
        <v>15</v>
      </c>
      <c r="G407" s="26">
        <f t="shared" si="412"/>
        <v>301.10000000000002</v>
      </c>
      <c r="H407" s="26">
        <f t="shared" si="413"/>
        <v>255.9</v>
      </c>
      <c r="I407" s="26">
        <f t="shared" si="414"/>
        <v>21.1</v>
      </c>
      <c r="J407" s="26">
        <f t="shared" si="415"/>
        <v>24.1</v>
      </c>
      <c r="K407" s="26">
        <f t="shared" si="408"/>
        <v>301.10000000000002</v>
      </c>
      <c r="L407" s="26">
        <f t="shared" si="416"/>
        <v>321.89999999999998</v>
      </c>
      <c r="M407" s="26">
        <f t="shared" si="409"/>
        <v>273.60000000000002</v>
      </c>
      <c r="N407" s="26">
        <f t="shared" si="417"/>
        <v>22.5</v>
      </c>
      <c r="O407" s="26">
        <f t="shared" si="418"/>
        <v>25.8</v>
      </c>
      <c r="P407" s="26">
        <f t="shared" si="410"/>
        <v>321.90000000000003</v>
      </c>
      <c r="Q407" s="26">
        <f t="shared" si="419"/>
        <v>344.4</v>
      </c>
      <c r="R407" s="26">
        <f t="shared" si="420"/>
        <v>292.7</v>
      </c>
      <c r="S407" s="26">
        <f t="shared" si="421"/>
        <v>24.1</v>
      </c>
      <c r="T407" s="26">
        <f t="shared" si="422"/>
        <v>27.6</v>
      </c>
      <c r="U407" s="26">
        <f t="shared" si="411"/>
        <v>344.40000000000003</v>
      </c>
    </row>
    <row r="408" spans="1:21" x14ac:dyDescent="0.2">
      <c r="A408" s="28" t="s">
        <v>442</v>
      </c>
      <c r="B408" s="26"/>
      <c r="C408" s="26"/>
      <c r="D408" s="26"/>
      <c r="E408" s="26">
        <f t="shared" si="423"/>
        <v>0</v>
      </c>
      <c r="F408" s="26">
        <v>10</v>
      </c>
      <c r="G408" s="26">
        <f t="shared" si="412"/>
        <v>200.7</v>
      </c>
      <c r="H408" s="26">
        <f t="shared" si="413"/>
        <v>170.6</v>
      </c>
      <c r="I408" s="26">
        <f t="shared" si="414"/>
        <v>14</v>
      </c>
      <c r="J408" s="26">
        <f t="shared" si="415"/>
        <v>16.100000000000001</v>
      </c>
      <c r="K408" s="26">
        <f t="shared" si="408"/>
        <v>200.7</v>
      </c>
      <c r="L408" s="26">
        <f t="shared" si="416"/>
        <v>214.6</v>
      </c>
      <c r="M408" s="26">
        <f t="shared" si="409"/>
        <v>182.4</v>
      </c>
      <c r="N408" s="26">
        <f t="shared" si="417"/>
        <v>15</v>
      </c>
      <c r="O408" s="26">
        <f t="shared" si="418"/>
        <v>17.2</v>
      </c>
      <c r="P408" s="26">
        <f t="shared" si="410"/>
        <v>214.6</v>
      </c>
      <c r="Q408" s="26">
        <f t="shared" si="419"/>
        <v>229.6</v>
      </c>
      <c r="R408" s="26">
        <f t="shared" si="420"/>
        <v>195.2</v>
      </c>
      <c r="S408" s="26">
        <f t="shared" si="421"/>
        <v>16.100000000000001</v>
      </c>
      <c r="T408" s="26">
        <f t="shared" si="422"/>
        <v>18.399999999999999</v>
      </c>
      <c r="U408" s="26">
        <f t="shared" si="411"/>
        <v>229.7</v>
      </c>
    </row>
    <row r="409" spans="1:21" x14ac:dyDescent="0.2">
      <c r="A409" s="28" t="s">
        <v>443</v>
      </c>
      <c r="B409" s="26"/>
      <c r="C409" s="26"/>
      <c r="D409" s="26"/>
      <c r="E409" s="26">
        <f t="shared" si="423"/>
        <v>0</v>
      </c>
      <c r="F409" s="26">
        <v>0</v>
      </c>
      <c r="G409" s="26">
        <f t="shared" si="412"/>
        <v>0</v>
      </c>
      <c r="H409" s="26">
        <f t="shared" si="413"/>
        <v>0</v>
      </c>
      <c r="I409" s="26">
        <f t="shared" si="414"/>
        <v>0</v>
      </c>
      <c r="J409" s="26">
        <f t="shared" si="415"/>
        <v>0</v>
      </c>
      <c r="K409" s="26">
        <f t="shared" si="408"/>
        <v>0</v>
      </c>
      <c r="L409" s="26">
        <f t="shared" si="416"/>
        <v>0</v>
      </c>
      <c r="M409" s="26">
        <f t="shared" si="409"/>
        <v>0</v>
      </c>
      <c r="N409" s="26">
        <f t="shared" si="417"/>
        <v>0</v>
      </c>
      <c r="O409" s="26">
        <f t="shared" si="418"/>
        <v>0</v>
      </c>
      <c r="P409" s="26">
        <f t="shared" si="410"/>
        <v>0</v>
      </c>
      <c r="Q409" s="26">
        <f t="shared" si="419"/>
        <v>0</v>
      </c>
      <c r="R409" s="26">
        <f t="shared" si="420"/>
        <v>0</v>
      </c>
      <c r="S409" s="26">
        <f t="shared" si="421"/>
        <v>0</v>
      </c>
      <c r="T409" s="26">
        <f t="shared" si="422"/>
        <v>0</v>
      </c>
      <c r="U409" s="26">
        <f t="shared" si="411"/>
        <v>0</v>
      </c>
    </row>
    <row r="410" spans="1:21" x14ac:dyDescent="0.2">
      <c r="A410" s="28" t="s">
        <v>444</v>
      </c>
      <c r="B410" s="26"/>
      <c r="C410" s="26"/>
      <c r="D410" s="26"/>
      <c r="E410" s="26">
        <f t="shared" si="423"/>
        <v>0</v>
      </c>
      <c r="F410" s="26">
        <v>20</v>
      </c>
      <c r="G410" s="26">
        <f t="shared" si="412"/>
        <v>401.5</v>
      </c>
      <c r="H410" s="26">
        <f t="shared" si="413"/>
        <v>341.3</v>
      </c>
      <c r="I410" s="26">
        <f t="shared" si="414"/>
        <v>28.1</v>
      </c>
      <c r="J410" s="26">
        <f t="shared" si="415"/>
        <v>32.1</v>
      </c>
      <c r="K410" s="26">
        <f t="shared" si="408"/>
        <v>401.50000000000006</v>
      </c>
      <c r="L410" s="26">
        <f t="shared" si="416"/>
        <v>429.2</v>
      </c>
      <c r="M410" s="26">
        <f t="shared" si="409"/>
        <v>364.8</v>
      </c>
      <c r="N410" s="26">
        <f t="shared" si="417"/>
        <v>30</v>
      </c>
      <c r="O410" s="26">
        <f t="shared" si="418"/>
        <v>34.299999999999997</v>
      </c>
      <c r="P410" s="26">
        <f t="shared" si="410"/>
        <v>429.1</v>
      </c>
      <c r="Q410" s="26">
        <f t="shared" si="419"/>
        <v>459.2</v>
      </c>
      <c r="R410" s="26">
        <f t="shared" si="420"/>
        <v>390.3</v>
      </c>
      <c r="S410" s="26">
        <f t="shared" si="421"/>
        <v>32.1</v>
      </c>
      <c r="T410" s="26">
        <f t="shared" si="422"/>
        <v>36.700000000000003</v>
      </c>
      <c r="U410" s="26">
        <f t="shared" si="411"/>
        <v>459.1</v>
      </c>
    </row>
    <row r="411" spans="1:21" x14ac:dyDescent="0.2">
      <c r="A411" s="28" t="s">
        <v>445</v>
      </c>
      <c r="B411" s="26"/>
      <c r="C411" s="26"/>
      <c r="D411" s="26"/>
      <c r="E411" s="26">
        <f t="shared" si="423"/>
        <v>0</v>
      </c>
      <c r="F411" s="26">
        <v>0</v>
      </c>
      <c r="G411" s="26">
        <f t="shared" si="412"/>
        <v>0</v>
      </c>
      <c r="H411" s="26">
        <f t="shared" si="413"/>
        <v>0</v>
      </c>
      <c r="I411" s="26">
        <f t="shared" si="414"/>
        <v>0</v>
      </c>
      <c r="J411" s="26">
        <f t="shared" si="415"/>
        <v>0</v>
      </c>
      <c r="K411" s="26">
        <f t="shared" si="408"/>
        <v>0</v>
      </c>
      <c r="L411" s="26">
        <f t="shared" si="416"/>
        <v>0</v>
      </c>
      <c r="M411" s="26">
        <f t="shared" si="409"/>
        <v>0</v>
      </c>
      <c r="N411" s="26">
        <f t="shared" si="417"/>
        <v>0</v>
      </c>
      <c r="O411" s="26">
        <f t="shared" si="418"/>
        <v>0</v>
      </c>
      <c r="P411" s="26">
        <f t="shared" si="410"/>
        <v>0</v>
      </c>
      <c r="Q411" s="26">
        <f t="shared" si="419"/>
        <v>0</v>
      </c>
      <c r="R411" s="26">
        <f t="shared" si="420"/>
        <v>0</v>
      </c>
      <c r="S411" s="26">
        <f t="shared" si="421"/>
        <v>0</v>
      </c>
      <c r="T411" s="26">
        <f t="shared" si="422"/>
        <v>0</v>
      </c>
      <c r="U411" s="26">
        <f t="shared" si="411"/>
        <v>0</v>
      </c>
    </row>
    <row r="412" spans="1:21" x14ac:dyDescent="0.2">
      <c r="A412" s="28" t="s">
        <v>446</v>
      </c>
      <c r="B412" s="26"/>
      <c r="C412" s="26"/>
      <c r="D412" s="26"/>
      <c r="E412" s="26">
        <f t="shared" si="423"/>
        <v>0</v>
      </c>
      <c r="F412" s="26">
        <v>0</v>
      </c>
      <c r="G412" s="26">
        <f t="shared" si="412"/>
        <v>0</v>
      </c>
      <c r="H412" s="26">
        <f t="shared" si="413"/>
        <v>0</v>
      </c>
      <c r="I412" s="26">
        <f t="shared" si="414"/>
        <v>0</v>
      </c>
      <c r="J412" s="26">
        <f t="shared" si="415"/>
        <v>0</v>
      </c>
      <c r="K412" s="26">
        <f t="shared" si="408"/>
        <v>0</v>
      </c>
      <c r="L412" s="26">
        <f t="shared" si="416"/>
        <v>0</v>
      </c>
      <c r="M412" s="26">
        <f t="shared" si="409"/>
        <v>0</v>
      </c>
      <c r="N412" s="26">
        <f t="shared" si="417"/>
        <v>0</v>
      </c>
      <c r="O412" s="26">
        <f t="shared" si="418"/>
        <v>0</v>
      </c>
      <c r="P412" s="26">
        <f t="shared" si="410"/>
        <v>0</v>
      </c>
      <c r="Q412" s="26">
        <f t="shared" si="419"/>
        <v>0</v>
      </c>
      <c r="R412" s="26">
        <f t="shared" si="420"/>
        <v>0</v>
      </c>
      <c r="S412" s="26">
        <f t="shared" si="421"/>
        <v>0</v>
      </c>
      <c r="T412" s="26">
        <f t="shared" si="422"/>
        <v>0</v>
      </c>
      <c r="U412" s="26">
        <f t="shared" si="411"/>
        <v>0</v>
      </c>
    </row>
    <row r="413" spans="1:21" x14ac:dyDescent="0.2">
      <c r="A413" s="28" t="s">
        <v>447</v>
      </c>
      <c r="B413" s="26"/>
      <c r="C413" s="26"/>
      <c r="D413" s="26"/>
      <c r="E413" s="26">
        <f t="shared" si="423"/>
        <v>0</v>
      </c>
      <c r="F413" s="26">
        <v>0</v>
      </c>
      <c r="G413" s="26">
        <f t="shared" si="412"/>
        <v>0</v>
      </c>
      <c r="H413" s="26">
        <f t="shared" si="413"/>
        <v>0</v>
      </c>
      <c r="I413" s="26">
        <f t="shared" si="414"/>
        <v>0</v>
      </c>
      <c r="J413" s="26">
        <f t="shared" si="415"/>
        <v>0</v>
      </c>
      <c r="K413" s="26">
        <f t="shared" si="408"/>
        <v>0</v>
      </c>
      <c r="L413" s="26">
        <f t="shared" si="416"/>
        <v>0</v>
      </c>
      <c r="M413" s="26">
        <f t="shared" si="409"/>
        <v>0</v>
      </c>
      <c r="N413" s="26">
        <f t="shared" si="417"/>
        <v>0</v>
      </c>
      <c r="O413" s="26">
        <f t="shared" si="418"/>
        <v>0</v>
      </c>
      <c r="P413" s="26">
        <f t="shared" si="410"/>
        <v>0</v>
      </c>
      <c r="Q413" s="26">
        <f t="shared" si="419"/>
        <v>0</v>
      </c>
      <c r="R413" s="26">
        <f t="shared" si="420"/>
        <v>0</v>
      </c>
      <c r="S413" s="26">
        <f t="shared" si="421"/>
        <v>0</v>
      </c>
      <c r="T413" s="26">
        <f t="shared" si="422"/>
        <v>0</v>
      </c>
      <c r="U413" s="26">
        <f t="shared" si="411"/>
        <v>0</v>
      </c>
    </row>
    <row r="414" spans="1:21" x14ac:dyDescent="0.2">
      <c r="A414" s="28" t="s">
        <v>448</v>
      </c>
      <c r="B414" s="26"/>
      <c r="C414" s="26"/>
      <c r="D414" s="26"/>
      <c r="E414" s="26">
        <f t="shared" si="423"/>
        <v>0</v>
      </c>
      <c r="F414" s="26">
        <v>0</v>
      </c>
      <c r="G414" s="26">
        <f t="shared" si="412"/>
        <v>0</v>
      </c>
      <c r="H414" s="26">
        <f t="shared" si="413"/>
        <v>0</v>
      </c>
      <c r="I414" s="26">
        <f t="shared" si="414"/>
        <v>0</v>
      </c>
      <c r="J414" s="26">
        <f t="shared" si="415"/>
        <v>0</v>
      </c>
      <c r="K414" s="26">
        <f t="shared" si="408"/>
        <v>0</v>
      </c>
      <c r="L414" s="26">
        <f t="shared" si="416"/>
        <v>0</v>
      </c>
      <c r="M414" s="26">
        <f t="shared" si="409"/>
        <v>0</v>
      </c>
      <c r="N414" s="26">
        <f t="shared" si="417"/>
        <v>0</v>
      </c>
      <c r="O414" s="26">
        <f t="shared" si="418"/>
        <v>0</v>
      </c>
      <c r="P414" s="26">
        <f t="shared" si="410"/>
        <v>0</v>
      </c>
      <c r="Q414" s="26">
        <f t="shared" si="419"/>
        <v>0</v>
      </c>
      <c r="R414" s="26">
        <f t="shared" si="420"/>
        <v>0</v>
      </c>
      <c r="S414" s="26">
        <f t="shared" si="421"/>
        <v>0</v>
      </c>
      <c r="T414" s="26">
        <f t="shared" si="422"/>
        <v>0</v>
      </c>
      <c r="U414" s="26">
        <f t="shared" si="411"/>
        <v>0</v>
      </c>
    </row>
    <row r="415" spans="1:21" x14ac:dyDescent="0.2">
      <c r="A415" s="28" t="s">
        <v>449</v>
      </c>
      <c r="B415" s="26"/>
      <c r="C415" s="26"/>
      <c r="D415" s="26"/>
      <c r="E415" s="26">
        <f t="shared" si="423"/>
        <v>0</v>
      </c>
      <c r="F415" s="26">
        <v>15</v>
      </c>
      <c r="G415" s="26">
        <f t="shared" si="412"/>
        <v>301.10000000000002</v>
      </c>
      <c r="H415" s="26">
        <f t="shared" si="413"/>
        <v>255.9</v>
      </c>
      <c r="I415" s="26">
        <f t="shared" si="414"/>
        <v>21.1</v>
      </c>
      <c r="J415" s="26">
        <f t="shared" si="415"/>
        <v>24.1</v>
      </c>
      <c r="K415" s="26">
        <f t="shared" si="408"/>
        <v>301.10000000000002</v>
      </c>
      <c r="L415" s="26">
        <f t="shared" si="416"/>
        <v>321.89999999999998</v>
      </c>
      <c r="M415" s="26">
        <f t="shared" si="409"/>
        <v>273.60000000000002</v>
      </c>
      <c r="N415" s="26">
        <f t="shared" si="417"/>
        <v>22.5</v>
      </c>
      <c r="O415" s="26">
        <f t="shared" si="418"/>
        <v>25.8</v>
      </c>
      <c r="P415" s="26">
        <f t="shared" si="410"/>
        <v>321.90000000000003</v>
      </c>
      <c r="Q415" s="26">
        <f t="shared" si="419"/>
        <v>344.4</v>
      </c>
      <c r="R415" s="26">
        <f t="shared" si="420"/>
        <v>292.7</v>
      </c>
      <c r="S415" s="26">
        <f t="shared" si="421"/>
        <v>24.1</v>
      </c>
      <c r="T415" s="26">
        <f t="shared" si="422"/>
        <v>27.6</v>
      </c>
      <c r="U415" s="26">
        <f t="shared" si="411"/>
        <v>344.40000000000003</v>
      </c>
    </row>
    <row r="416" spans="1:21" x14ac:dyDescent="0.2">
      <c r="A416" s="28" t="s">
        <v>450</v>
      </c>
      <c r="B416" s="26"/>
      <c r="C416" s="26"/>
      <c r="D416" s="26"/>
      <c r="E416" s="26">
        <f t="shared" si="423"/>
        <v>0</v>
      </c>
      <c r="F416" s="26">
        <v>0</v>
      </c>
      <c r="G416" s="26">
        <f t="shared" si="412"/>
        <v>0</v>
      </c>
      <c r="H416" s="26">
        <f t="shared" si="413"/>
        <v>0</v>
      </c>
      <c r="I416" s="26">
        <f t="shared" si="414"/>
        <v>0</v>
      </c>
      <c r="J416" s="26">
        <f t="shared" si="415"/>
        <v>0</v>
      </c>
      <c r="K416" s="26">
        <f t="shared" si="408"/>
        <v>0</v>
      </c>
      <c r="L416" s="26">
        <f t="shared" si="416"/>
        <v>0</v>
      </c>
      <c r="M416" s="26">
        <f t="shared" si="409"/>
        <v>0</v>
      </c>
      <c r="N416" s="26">
        <f t="shared" si="417"/>
        <v>0</v>
      </c>
      <c r="O416" s="26">
        <f t="shared" si="418"/>
        <v>0</v>
      </c>
      <c r="P416" s="26">
        <f t="shared" si="410"/>
        <v>0</v>
      </c>
      <c r="Q416" s="26">
        <f t="shared" si="419"/>
        <v>0</v>
      </c>
      <c r="R416" s="26">
        <f t="shared" si="420"/>
        <v>0</v>
      </c>
      <c r="S416" s="26">
        <f t="shared" si="421"/>
        <v>0</v>
      </c>
      <c r="T416" s="26">
        <f t="shared" si="422"/>
        <v>0</v>
      </c>
      <c r="U416" s="26">
        <f t="shared" si="411"/>
        <v>0</v>
      </c>
    </row>
    <row r="417" spans="1:21" x14ac:dyDescent="0.2">
      <c r="A417" s="28" t="s">
        <v>451</v>
      </c>
      <c r="B417" s="26"/>
      <c r="C417" s="26"/>
      <c r="D417" s="26"/>
      <c r="E417" s="26">
        <f t="shared" si="423"/>
        <v>0</v>
      </c>
      <c r="F417" s="26">
        <v>0</v>
      </c>
      <c r="G417" s="26">
        <f t="shared" si="412"/>
        <v>0</v>
      </c>
      <c r="H417" s="26">
        <f t="shared" si="413"/>
        <v>0</v>
      </c>
      <c r="I417" s="26">
        <f t="shared" si="414"/>
        <v>0</v>
      </c>
      <c r="J417" s="26">
        <f t="shared" si="415"/>
        <v>0</v>
      </c>
      <c r="K417" s="26">
        <f t="shared" si="408"/>
        <v>0</v>
      </c>
      <c r="L417" s="26">
        <f t="shared" si="416"/>
        <v>0</v>
      </c>
      <c r="M417" s="26">
        <f t="shared" si="409"/>
        <v>0</v>
      </c>
      <c r="N417" s="26">
        <f t="shared" si="417"/>
        <v>0</v>
      </c>
      <c r="O417" s="26">
        <f t="shared" si="418"/>
        <v>0</v>
      </c>
      <c r="P417" s="26">
        <f t="shared" si="410"/>
        <v>0</v>
      </c>
      <c r="Q417" s="26">
        <f t="shared" si="419"/>
        <v>0</v>
      </c>
      <c r="R417" s="26">
        <f t="shared" si="420"/>
        <v>0</v>
      </c>
      <c r="S417" s="26">
        <f t="shared" si="421"/>
        <v>0</v>
      </c>
      <c r="T417" s="26">
        <f t="shared" si="422"/>
        <v>0</v>
      </c>
      <c r="U417" s="26">
        <f t="shared" si="411"/>
        <v>0</v>
      </c>
    </row>
    <row r="418" spans="1:21" x14ac:dyDescent="0.2">
      <c r="A418" s="28" t="s">
        <v>452</v>
      </c>
      <c r="B418" s="26"/>
      <c r="C418" s="26"/>
      <c r="D418" s="26"/>
      <c r="E418" s="26">
        <f t="shared" si="423"/>
        <v>0</v>
      </c>
      <c r="F418" s="26">
        <v>0</v>
      </c>
      <c r="G418" s="26">
        <f t="shared" si="412"/>
        <v>0</v>
      </c>
      <c r="H418" s="26">
        <f t="shared" si="413"/>
        <v>0</v>
      </c>
      <c r="I418" s="26">
        <f t="shared" si="414"/>
        <v>0</v>
      </c>
      <c r="J418" s="26">
        <f t="shared" si="415"/>
        <v>0</v>
      </c>
      <c r="K418" s="26">
        <f t="shared" si="408"/>
        <v>0</v>
      </c>
      <c r="L418" s="26">
        <f t="shared" si="416"/>
        <v>0</v>
      </c>
      <c r="M418" s="26">
        <f t="shared" si="409"/>
        <v>0</v>
      </c>
      <c r="N418" s="26">
        <f t="shared" si="417"/>
        <v>0</v>
      </c>
      <c r="O418" s="26">
        <f t="shared" si="418"/>
        <v>0</v>
      </c>
      <c r="P418" s="26">
        <f t="shared" si="410"/>
        <v>0</v>
      </c>
      <c r="Q418" s="26">
        <f t="shared" si="419"/>
        <v>0</v>
      </c>
      <c r="R418" s="26">
        <f t="shared" si="420"/>
        <v>0</v>
      </c>
      <c r="S418" s="26">
        <f t="shared" si="421"/>
        <v>0</v>
      </c>
      <c r="T418" s="26">
        <f t="shared" si="422"/>
        <v>0</v>
      </c>
      <c r="U418" s="26">
        <f t="shared" si="411"/>
        <v>0</v>
      </c>
    </row>
    <row r="419" spans="1:21" x14ac:dyDescent="0.2">
      <c r="A419" s="28" t="s">
        <v>453</v>
      </c>
      <c r="B419" s="26"/>
      <c r="C419" s="26"/>
      <c r="D419" s="26"/>
      <c r="E419" s="26">
        <f t="shared" si="423"/>
        <v>0</v>
      </c>
      <c r="F419" s="26">
        <v>0</v>
      </c>
      <c r="G419" s="26">
        <f t="shared" si="412"/>
        <v>0</v>
      </c>
      <c r="H419" s="26">
        <f t="shared" si="413"/>
        <v>0</v>
      </c>
      <c r="I419" s="26">
        <f t="shared" si="414"/>
        <v>0</v>
      </c>
      <c r="J419" s="26">
        <f t="shared" si="415"/>
        <v>0</v>
      </c>
      <c r="K419" s="26">
        <f t="shared" si="408"/>
        <v>0</v>
      </c>
      <c r="L419" s="26">
        <f t="shared" si="416"/>
        <v>0</v>
      </c>
      <c r="M419" s="26">
        <f t="shared" si="409"/>
        <v>0</v>
      </c>
      <c r="N419" s="26">
        <f t="shared" si="417"/>
        <v>0</v>
      </c>
      <c r="O419" s="26">
        <f t="shared" si="418"/>
        <v>0</v>
      </c>
      <c r="P419" s="26">
        <f t="shared" si="410"/>
        <v>0</v>
      </c>
      <c r="Q419" s="26">
        <f t="shared" si="419"/>
        <v>0</v>
      </c>
      <c r="R419" s="26">
        <f t="shared" si="420"/>
        <v>0</v>
      </c>
      <c r="S419" s="26">
        <f t="shared" si="421"/>
        <v>0</v>
      </c>
      <c r="T419" s="26">
        <f t="shared" si="422"/>
        <v>0</v>
      </c>
      <c r="U419" s="26">
        <f t="shared" si="411"/>
        <v>0</v>
      </c>
    </row>
    <row r="420" spans="1:21" x14ac:dyDescent="0.2">
      <c r="A420" s="28" t="s">
        <v>454</v>
      </c>
      <c r="B420" s="26"/>
      <c r="C420" s="26"/>
      <c r="D420" s="26"/>
      <c r="E420" s="26">
        <f t="shared" si="423"/>
        <v>0</v>
      </c>
      <c r="F420" s="26">
        <v>0</v>
      </c>
      <c r="G420" s="26">
        <f t="shared" si="412"/>
        <v>0</v>
      </c>
      <c r="H420" s="26">
        <f t="shared" si="413"/>
        <v>0</v>
      </c>
      <c r="I420" s="26">
        <f t="shared" si="414"/>
        <v>0</v>
      </c>
      <c r="J420" s="26">
        <f t="shared" si="415"/>
        <v>0</v>
      </c>
      <c r="K420" s="26">
        <f t="shared" si="408"/>
        <v>0</v>
      </c>
      <c r="L420" s="26">
        <f t="shared" si="416"/>
        <v>0</v>
      </c>
      <c r="M420" s="26">
        <f t="shared" si="409"/>
        <v>0</v>
      </c>
      <c r="N420" s="26">
        <f t="shared" si="417"/>
        <v>0</v>
      </c>
      <c r="O420" s="26">
        <f t="shared" si="418"/>
        <v>0</v>
      </c>
      <c r="P420" s="26">
        <f t="shared" si="410"/>
        <v>0</v>
      </c>
      <c r="Q420" s="26">
        <f t="shared" si="419"/>
        <v>0</v>
      </c>
      <c r="R420" s="26">
        <f t="shared" si="420"/>
        <v>0</v>
      </c>
      <c r="S420" s="26">
        <f t="shared" si="421"/>
        <v>0</v>
      </c>
      <c r="T420" s="26">
        <f t="shared" si="422"/>
        <v>0</v>
      </c>
      <c r="U420" s="26">
        <f t="shared" si="411"/>
        <v>0</v>
      </c>
    </row>
    <row r="421" spans="1:21" x14ac:dyDescent="0.2">
      <c r="A421" s="23" t="s">
        <v>455</v>
      </c>
      <c r="B421" s="24">
        <f>SUM(B422:B438)</f>
        <v>0</v>
      </c>
      <c r="C421" s="24">
        <f>SUM(C422:C438)</f>
        <v>0</v>
      </c>
      <c r="D421" s="24">
        <f>SUM(D422:D438)</f>
        <v>0</v>
      </c>
      <c r="E421" s="24">
        <f>SUM(E422:E438)</f>
        <v>0</v>
      </c>
      <c r="F421" s="24"/>
      <c r="G421" s="24">
        <f>SUM(G422:G438)-G422</f>
        <v>0</v>
      </c>
      <c r="H421" s="24">
        <f>SUM(H422:H438)</f>
        <v>0</v>
      </c>
      <c r="I421" s="24">
        <f>SUM(I422:I438)</f>
        <v>0</v>
      </c>
      <c r="J421" s="24">
        <f>SUM(J422:J438)</f>
        <v>0</v>
      </c>
      <c r="K421" s="24">
        <f>SUM(K422:K438)</f>
        <v>0</v>
      </c>
      <c r="L421" s="24">
        <f>SUM(L422:L438)-L422</f>
        <v>0</v>
      </c>
      <c r="M421" s="24">
        <f>SUM(M422:M438)</f>
        <v>0</v>
      </c>
      <c r="N421" s="24">
        <f>SUM(N422:N438)</f>
        <v>0</v>
      </c>
      <c r="O421" s="24">
        <f>SUM(O422:O438)</f>
        <v>0</v>
      </c>
      <c r="P421" s="24">
        <f>SUM(P422:P438)</f>
        <v>0</v>
      </c>
      <c r="Q421" s="24">
        <f>SUM(Q422:Q438)-Q422</f>
        <v>0</v>
      </c>
      <c r="R421" s="24">
        <f>SUM(R422:R438)</f>
        <v>0</v>
      </c>
      <c r="S421" s="24">
        <f>SUM(S422:S438)</f>
        <v>0</v>
      </c>
      <c r="T421" s="24">
        <f>SUM(T422:T438)</f>
        <v>0</v>
      </c>
      <c r="U421" s="24">
        <f>SUM(U422:U438)</f>
        <v>0</v>
      </c>
    </row>
    <row r="422" spans="1:21" x14ac:dyDescent="0.2">
      <c r="A422" s="47" t="s">
        <v>456</v>
      </c>
      <c r="B422" s="26"/>
      <c r="C422" s="26"/>
      <c r="D422" s="26"/>
      <c r="E422" s="26">
        <f t="shared" si="423"/>
        <v>0</v>
      </c>
      <c r="F422" s="26"/>
      <c r="G422" s="27"/>
      <c r="H422" s="27"/>
      <c r="I422" s="27"/>
      <c r="J422" s="27"/>
      <c r="K422" s="27"/>
      <c r="L422" s="27"/>
      <c r="M422" s="27"/>
      <c r="N422" s="27"/>
      <c r="O422" s="27"/>
      <c r="P422" s="27"/>
      <c r="Q422" s="27"/>
      <c r="R422" s="27"/>
      <c r="S422" s="27"/>
      <c r="T422" s="27"/>
      <c r="U422" s="27"/>
    </row>
    <row r="423" spans="1:21" x14ac:dyDescent="0.2">
      <c r="A423" s="28" t="s">
        <v>457</v>
      </c>
      <c r="B423" s="26"/>
      <c r="C423" s="26"/>
      <c r="D423" s="26"/>
      <c r="E423" s="26">
        <f t="shared" si="423"/>
        <v>0</v>
      </c>
      <c r="F423" s="26"/>
      <c r="G423" s="26">
        <f>ROUND(F423*$G$422/100,1)</f>
        <v>0</v>
      </c>
      <c r="H423" s="26">
        <f t="shared" ref="H423:H438" si="424">ROUND(G423*85/100,1)</f>
        <v>0</v>
      </c>
      <c r="I423" s="26">
        <f t="shared" ref="I423:I438" si="425">ROUND(G423*7/100,1)</f>
        <v>0</v>
      </c>
      <c r="J423" s="26">
        <f t="shared" ref="J423:J438" si="426">ROUND(G423*8/100,1)</f>
        <v>0</v>
      </c>
      <c r="K423" s="26">
        <f t="shared" ref="K423:K438" si="427">H423+I423+J423</f>
        <v>0</v>
      </c>
      <c r="L423" s="26">
        <f>ROUND($L$422*F423/100,1)</f>
        <v>0</v>
      </c>
      <c r="M423" s="26">
        <f t="shared" ref="M423:M438" si="428">ROUND(L423*85/100,1)</f>
        <v>0</v>
      </c>
      <c r="N423" s="26">
        <f t="shared" ref="N423:N438" si="429">ROUND(L423*7/100,1)</f>
        <v>0</v>
      </c>
      <c r="O423" s="26">
        <f t="shared" ref="O423:O438" si="430">ROUND(L423*8/100,1)</f>
        <v>0</v>
      </c>
      <c r="P423" s="26">
        <f t="shared" ref="P423:P438" si="431">M423+N423+O423</f>
        <v>0</v>
      </c>
      <c r="Q423" s="26">
        <f>ROUND($Q$422*F423/100,1)</f>
        <v>0</v>
      </c>
      <c r="R423" s="26">
        <f t="shared" ref="R423:R438" si="432">ROUND(Q423*85/100,1)</f>
        <v>0</v>
      </c>
      <c r="S423" s="26">
        <f t="shared" ref="S423:S438" si="433">ROUND(Q423*7/100,1)</f>
        <v>0</v>
      </c>
      <c r="T423" s="26">
        <f t="shared" ref="T423:T438" si="434">ROUND(Q423*8/100,1)</f>
        <v>0</v>
      </c>
      <c r="U423" s="26">
        <f t="shared" ref="U423:U438" si="435">R423+S423+T423</f>
        <v>0</v>
      </c>
    </row>
    <row r="424" spans="1:21" x14ac:dyDescent="0.2">
      <c r="A424" s="28" t="s">
        <v>458</v>
      </c>
      <c r="B424" s="26"/>
      <c r="C424" s="26"/>
      <c r="D424" s="26"/>
      <c r="E424" s="26">
        <f t="shared" si="423"/>
        <v>0</v>
      </c>
      <c r="F424" s="26"/>
      <c r="G424" s="26">
        <f t="shared" ref="G424:G438" si="436">ROUND(F424*$G$422/100,1)</f>
        <v>0</v>
      </c>
      <c r="H424" s="26">
        <f t="shared" si="424"/>
        <v>0</v>
      </c>
      <c r="I424" s="26">
        <f t="shared" si="425"/>
        <v>0</v>
      </c>
      <c r="J424" s="26">
        <f t="shared" si="426"/>
        <v>0</v>
      </c>
      <c r="K424" s="26">
        <f t="shared" si="427"/>
        <v>0</v>
      </c>
      <c r="L424" s="26">
        <f t="shared" ref="L424:L438" si="437">ROUND($L$422*F424/100,1)</f>
        <v>0</v>
      </c>
      <c r="M424" s="26">
        <f t="shared" si="428"/>
        <v>0</v>
      </c>
      <c r="N424" s="26">
        <f t="shared" si="429"/>
        <v>0</v>
      </c>
      <c r="O424" s="26">
        <f t="shared" si="430"/>
        <v>0</v>
      </c>
      <c r="P424" s="26">
        <f t="shared" si="431"/>
        <v>0</v>
      </c>
      <c r="Q424" s="26">
        <f t="shared" ref="Q424:Q438" si="438">ROUND($Q$422*F424/100,1)</f>
        <v>0</v>
      </c>
      <c r="R424" s="26">
        <f t="shared" si="432"/>
        <v>0</v>
      </c>
      <c r="S424" s="26">
        <f t="shared" si="433"/>
        <v>0</v>
      </c>
      <c r="T424" s="26">
        <f t="shared" si="434"/>
        <v>0</v>
      </c>
      <c r="U424" s="26">
        <f t="shared" si="435"/>
        <v>0</v>
      </c>
    </row>
    <row r="425" spans="1:21" x14ac:dyDescent="0.2">
      <c r="A425" s="28" t="s">
        <v>459</v>
      </c>
      <c r="B425" s="26"/>
      <c r="C425" s="26"/>
      <c r="D425" s="26"/>
      <c r="E425" s="26">
        <f t="shared" si="423"/>
        <v>0</v>
      </c>
      <c r="F425" s="26"/>
      <c r="G425" s="26">
        <f t="shared" si="436"/>
        <v>0</v>
      </c>
      <c r="H425" s="26">
        <f t="shared" si="424"/>
        <v>0</v>
      </c>
      <c r="I425" s="26">
        <f t="shared" si="425"/>
        <v>0</v>
      </c>
      <c r="J425" s="26">
        <f t="shared" si="426"/>
        <v>0</v>
      </c>
      <c r="K425" s="26">
        <f t="shared" si="427"/>
        <v>0</v>
      </c>
      <c r="L425" s="26">
        <f t="shared" si="437"/>
        <v>0</v>
      </c>
      <c r="M425" s="26">
        <f t="shared" si="428"/>
        <v>0</v>
      </c>
      <c r="N425" s="26">
        <f t="shared" si="429"/>
        <v>0</v>
      </c>
      <c r="O425" s="26">
        <f t="shared" si="430"/>
        <v>0</v>
      </c>
      <c r="P425" s="26">
        <f t="shared" si="431"/>
        <v>0</v>
      </c>
      <c r="Q425" s="26">
        <f t="shared" si="438"/>
        <v>0</v>
      </c>
      <c r="R425" s="26">
        <f t="shared" si="432"/>
        <v>0</v>
      </c>
      <c r="S425" s="26">
        <f t="shared" si="433"/>
        <v>0</v>
      </c>
      <c r="T425" s="26">
        <f t="shared" si="434"/>
        <v>0</v>
      </c>
      <c r="U425" s="26">
        <f t="shared" si="435"/>
        <v>0</v>
      </c>
    </row>
    <row r="426" spans="1:21" x14ac:dyDescent="0.2">
      <c r="A426" s="28" t="s">
        <v>460</v>
      </c>
      <c r="B426" s="26"/>
      <c r="C426" s="26"/>
      <c r="D426" s="26"/>
      <c r="E426" s="26">
        <f t="shared" si="423"/>
        <v>0</v>
      </c>
      <c r="F426" s="26"/>
      <c r="G426" s="26">
        <f t="shared" si="436"/>
        <v>0</v>
      </c>
      <c r="H426" s="26">
        <f t="shared" si="424"/>
        <v>0</v>
      </c>
      <c r="I426" s="26">
        <f t="shared" si="425"/>
        <v>0</v>
      </c>
      <c r="J426" s="26">
        <f t="shared" si="426"/>
        <v>0</v>
      </c>
      <c r="K426" s="26">
        <f t="shared" si="427"/>
        <v>0</v>
      </c>
      <c r="L426" s="26">
        <f t="shared" si="437"/>
        <v>0</v>
      </c>
      <c r="M426" s="26">
        <f t="shared" si="428"/>
        <v>0</v>
      </c>
      <c r="N426" s="26">
        <f t="shared" si="429"/>
        <v>0</v>
      </c>
      <c r="O426" s="26">
        <f t="shared" si="430"/>
        <v>0</v>
      </c>
      <c r="P426" s="26">
        <f t="shared" si="431"/>
        <v>0</v>
      </c>
      <c r="Q426" s="26">
        <f t="shared" si="438"/>
        <v>0</v>
      </c>
      <c r="R426" s="26">
        <f t="shared" si="432"/>
        <v>0</v>
      </c>
      <c r="S426" s="26">
        <f t="shared" si="433"/>
        <v>0</v>
      </c>
      <c r="T426" s="26">
        <f t="shared" si="434"/>
        <v>0</v>
      </c>
      <c r="U426" s="26">
        <f t="shared" si="435"/>
        <v>0</v>
      </c>
    </row>
    <row r="427" spans="1:21" x14ac:dyDescent="0.2">
      <c r="A427" s="28" t="s">
        <v>461</v>
      </c>
      <c r="B427" s="26"/>
      <c r="C427" s="26"/>
      <c r="D427" s="26"/>
      <c r="E427" s="26">
        <f t="shared" si="423"/>
        <v>0</v>
      </c>
      <c r="F427" s="26"/>
      <c r="G427" s="26">
        <f t="shared" si="436"/>
        <v>0</v>
      </c>
      <c r="H427" s="26">
        <f t="shared" si="424"/>
        <v>0</v>
      </c>
      <c r="I427" s="26">
        <f t="shared" si="425"/>
        <v>0</v>
      </c>
      <c r="J427" s="26">
        <f t="shared" si="426"/>
        <v>0</v>
      </c>
      <c r="K427" s="26">
        <f t="shared" si="427"/>
        <v>0</v>
      </c>
      <c r="L427" s="26">
        <f t="shared" si="437"/>
        <v>0</v>
      </c>
      <c r="M427" s="26">
        <f>ROUND(L427*85/100,1)</f>
        <v>0</v>
      </c>
      <c r="N427" s="26">
        <f t="shared" si="429"/>
        <v>0</v>
      </c>
      <c r="O427" s="26">
        <f t="shared" si="430"/>
        <v>0</v>
      </c>
      <c r="P427" s="26">
        <f t="shared" si="431"/>
        <v>0</v>
      </c>
      <c r="Q427" s="26">
        <f t="shared" si="438"/>
        <v>0</v>
      </c>
      <c r="R427" s="26">
        <f t="shared" si="432"/>
        <v>0</v>
      </c>
      <c r="S427" s="26">
        <f t="shared" si="433"/>
        <v>0</v>
      </c>
      <c r="T427" s="26">
        <f t="shared" si="434"/>
        <v>0</v>
      </c>
      <c r="U427" s="26">
        <f t="shared" si="435"/>
        <v>0</v>
      </c>
    </row>
    <row r="428" spans="1:21" x14ac:dyDescent="0.2">
      <c r="A428" s="28" t="s">
        <v>462</v>
      </c>
      <c r="B428" s="26"/>
      <c r="C428" s="26"/>
      <c r="D428" s="26"/>
      <c r="E428" s="26">
        <f t="shared" si="423"/>
        <v>0</v>
      </c>
      <c r="F428" s="26"/>
      <c r="G428" s="26">
        <f t="shared" si="436"/>
        <v>0</v>
      </c>
      <c r="H428" s="26">
        <f t="shared" si="424"/>
        <v>0</v>
      </c>
      <c r="I428" s="26">
        <f t="shared" si="425"/>
        <v>0</v>
      </c>
      <c r="J428" s="26">
        <f t="shared" si="426"/>
        <v>0</v>
      </c>
      <c r="K428" s="26">
        <f t="shared" si="427"/>
        <v>0</v>
      </c>
      <c r="L428" s="26">
        <f t="shared" si="437"/>
        <v>0</v>
      </c>
      <c r="M428" s="26">
        <f t="shared" si="428"/>
        <v>0</v>
      </c>
      <c r="N428" s="26">
        <f t="shared" si="429"/>
        <v>0</v>
      </c>
      <c r="O428" s="26">
        <f t="shared" si="430"/>
        <v>0</v>
      </c>
      <c r="P428" s="26">
        <f t="shared" si="431"/>
        <v>0</v>
      </c>
      <c r="Q428" s="26">
        <f t="shared" si="438"/>
        <v>0</v>
      </c>
      <c r="R428" s="26">
        <f t="shared" si="432"/>
        <v>0</v>
      </c>
      <c r="S428" s="26">
        <f t="shared" si="433"/>
        <v>0</v>
      </c>
      <c r="T428" s="26">
        <f t="shared" si="434"/>
        <v>0</v>
      </c>
      <c r="U428" s="26">
        <f t="shared" si="435"/>
        <v>0</v>
      </c>
    </row>
    <row r="429" spans="1:21" x14ac:dyDescent="0.2">
      <c r="A429" s="28" t="s">
        <v>463</v>
      </c>
      <c r="B429" s="26"/>
      <c r="C429" s="26"/>
      <c r="D429" s="26"/>
      <c r="E429" s="26">
        <f t="shared" si="423"/>
        <v>0</v>
      </c>
      <c r="F429" s="26"/>
      <c r="G429" s="26">
        <f t="shared" si="436"/>
        <v>0</v>
      </c>
      <c r="H429" s="26">
        <f t="shared" si="424"/>
        <v>0</v>
      </c>
      <c r="I429" s="26">
        <f t="shared" si="425"/>
        <v>0</v>
      </c>
      <c r="J429" s="26">
        <f t="shared" si="426"/>
        <v>0</v>
      </c>
      <c r="K429" s="26">
        <f t="shared" si="427"/>
        <v>0</v>
      </c>
      <c r="L429" s="26">
        <f t="shared" si="437"/>
        <v>0</v>
      </c>
      <c r="M429" s="26">
        <f t="shared" si="428"/>
        <v>0</v>
      </c>
      <c r="N429" s="26">
        <f t="shared" si="429"/>
        <v>0</v>
      </c>
      <c r="O429" s="26">
        <f t="shared" si="430"/>
        <v>0</v>
      </c>
      <c r="P429" s="26">
        <f t="shared" si="431"/>
        <v>0</v>
      </c>
      <c r="Q429" s="26">
        <f t="shared" si="438"/>
        <v>0</v>
      </c>
      <c r="R429" s="26">
        <f t="shared" si="432"/>
        <v>0</v>
      </c>
      <c r="S429" s="26">
        <f t="shared" si="433"/>
        <v>0</v>
      </c>
      <c r="T429" s="26">
        <f t="shared" si="434"/>
        <v>0</v>
      </c>
      <c r="U429" s="26">
        <f t="shared" si="435"/>
        <v>0</v>
      </c>
    </row>
    <row r="430" spans="1:21" x14ac:dyDescent="0.2">
      <c r="A430" s="28" t="s">
        <v>464</v>
      </c>
      <c r="B430" s="26"/>
      <c r="C430" s="26"/>
      <c r="D430" s="26"/>
      <c r="E430" s="26">
        <f t="shared" si="423"/>
        <v>0</v>
      </c>
      <c r="F430" s="26"/>
      <c r="G430" s="26">
        <f t="shared" si="436"/>
        <v>0</v>
      </c>
      <c r="H430" s="26">
        <f t="shared" si="424"/>
        <v>0</v>
      </c>
      <c r="I430" s="26">
        <f t="shared" si="425"/>
        <v>0</v>
      </c>
      <c r="J430" s="26">
        <f t="shared" si="426"/>
        <v>0</v>
      </c>
      <c r="K430" s="26">
        <f t="shared" si="427"/>
        <v>0</v>
      </c>
      <c r="L430" s="26">
        <f t="shared" si="437"/>
        <v>0</v>
      </c>
      <c r="M430" s="26">
        <f t="shared" si="428"/>
        <v>0</v>
      </c>
      <c r="N430" s="26">
        <f t="shared" si="429"/>
        <v>0</v>
      </c>
      <c r="O430" s="26">
        <f t="shared" si="430"/>
        <v>0</v>
      </c>
      <c r="P430" s="26">
        <f t="shared" si="431"/>
        <v>0</v>
      </c>
      <c r="Q430" s="26">
        <f t="shared" si="438"/>
        <v>0</v>
      </c>
      <c r="R430" s="26">
        <f t="shared" si="432"/>
        <v>0</v>
      </c>
      <c r="S430" s="26">
        <f t="shared" si="433"/>
        <v>0</v>
      </c>
      <c r="T430" s="26">
        <f t="shared" si="434"/>
        <v>0</v>
      </c>
      <c r="U430" s="26">
        <f t="shared" si="435"/>
        <v>0</v>
      </c>
    </row>
    <row r="431" spans="1:21" x14ac:dyDescent="0.2">
      <c r="A431" s="28" t="s">
        <v>465</v>
      </c>
      <c r="B431" s="26"/>
      <c r="C431" s="26"/>
      <c r="D431" s="26"/>
      <c r="E431" s="26">
        <f t="shared" si="423"/>
        <v>0</v>
      </c>
      <c r="F431" s="26"/>
      <c r="G431" s="26">
        <f t="shared" si="436"/>
        <v>0</v>
      </c>
      <c r="H431" s="26">
        <f t="shared" si="424"/>
        <v>0</v>
      </c>
      <c r="I431" s="26">
        <f t="shared" si="425"/>
        <v>0</v>
      </c>
      <c r="J431" s="26">
        <f t="shared" si="426"/>
        <v>0</v>
      </c>
      <c r="K431" s="26">
        <f t="shared" si="427"/>
        <v>0</v>
      </c>
      <c r="L431" s="26">
        <f t="shared" si="437"/>
        <v>0</v>
      </c>
      <c r="M431" s="26">
        <f t="shared" si="428"/>
        <v>0</v>
      </c>
      <c r="N431" s="26">
        <f t="shared" si="429"/>
        <v>0</v>
      </c>
      <c r="O431" s="26">
        <f t="shared" si="430"/>
        <v>0</v>
      </c>
      <c r="P431" s="26">
        <f t="shared" si="431"/>
        <v>0</v>
      </c>
      <c r="Q431" s="26">
        <f t="shared" si="438"/>
        <v>0</v>
      </c>
      <c r="R431" s="26">
        <f t="shared" si="432"/>
        <v>0</v>
      </c>
      <c r="S431" s="26">
        <f t="shared" si="433"/>
        <v>0</v>
      </c>
      <c r="T431" s="26">
        <f t="shared" si="434"/>
        <v>0</v>
      </c>
      <c r="U431" s="26">
        <f t="shared" si="435"/>
        <v>0</v>
      </c>
    </row>
    <row r="432" spans="1:21" x14ac:dyDescent="0.2">
      <c r="A432" s="28" t="s">
        <v>466</v>
      </c>
      <c r="B432" s="26"/>
      <c r="C432" s="26"/>
      <c r="D432" s="26"/>
      <c r="E432" s="26">
        <f t="shared" si="423"/>
        <v>0</v>
      </c>
      <c r="F432" s="26"/>
      <c r="G432" s="26">
        <f t="shared" si="436"/>
        <v>0</v>
      </c>
      <c r="H432" s="26">
        <f t="shared" si="424"/>
        <v>0</v>
      </c>
      <c r="I432" s="26">
        <f t="shared" si="425"/>
        <v>0</v>
      </c>
      <c r="J432" s="26">
        <f t="shared" si="426"/>
        <v>0</v>
      </c>
      <c r="K432" s="26">
        <f t="shared" si="427"/>
        <v>0</v>
      </c>
      <c r="L432" s="26">
        <f t="shared" si="437"/>
        <v>0</v>
      </c>
      <c r="M432" s="26">
        <f t="shared" si="428"/>
        <v>0</v>
      </c>
      <c r="N432" s="26">
        <f t="shared" si="429"/>
        <v>0</v>
      </c>
      <c r="O432" s="26">
        <f t="shared" si="430"/>
        <v>0</v>
      </c>
      <c r="P432" s="26">
        <f t="shared" si="431"/>
        <v>0</v>
      </c>
      <c r="Q432" s="26">
        <f t="shared" si="438"/>
        <v>0</v>
      </c>
      <c r="R432" s="26">
        <f t="shared" si="432"/>
        <v>0</v>
      </c>
      <c r="S432" s="26">
        <f t="shared" si="433"/>
        <v>0</v>
      </c>
      <c r="T432" s="26">
        <f t="shared" si="434"/>
        <v>0</v>
      </c>
      <c r="U432" s="26">
        <f t="shared" si="435"/>
        <v>0</v>
      </c>
    </row>
    <row r="433" spans="1:21" x14ac:dyDescent="0.2">
      <c r="A433" s="28" t="s">
        <v>467</v>
      </c>
      <c r="B433" s="26"/>
      <c r="C433" s="26"/>
      <c r="D433" s="26"/>
      <c r="E433" s="26">
        <f t="shared" si="423"/>
        <v>0</v>
      </c>
      <c r="F433" s="26"/>
      <c r="G433" s="26">
        <f t="shared" si="436"/>
        <v>0</v>
      </c>
      <c r="H433" s="26">
        <f t="shared" si="424"/>
        <v>0</v>
      </c>
      <c r="I433" s="26">
        <f t="shared" si="425"/>
        <v>0</v>
      </c>
      <c r="J433" s="26">
        <f t="shared" si="426"/>
        <v>0</v>
      </c>
      <c r="K433" s="26">
        <f t="shared" si="427"/>
        <v>0</v>
      </c>
      <c r="L433" s="26">
        <f t="shared" si="437"/>
        <v>0</v>
      </c>
      <c r="M433" s="26">
        <f t="shared" si="428"/>
        <v>0</v>
      </c>
      <c r="N433" s="26">
        <f t="shared" si="429"/>
        <v>0</v>
      </c>
      <c r="O433" s="26">
        <f t="shared" si="430"/>
        <v>0</v>
      </c>
      <c r="P433" s="26">
        <f t="shared" si="431"/>
        <v>0</v>
      </c>
      <c r="Q433" s="26">
        <f t="shared" si="438"/>
        <v>0</v>
      </c>
      <c r="R433" s="26">
        <f t="shared" si="432"/>
        <v>0</v>
      </c>
      <c r="S433" s="26">
        <f t="shared" si="433"/>
        <v>0</v>
      </c>
      <c r="T433" s="26">
        <f t="shared" si="434"/>
        <v>0</v>
      </c>
      <c r="U433" s="26">
        <f t="shared" si="435"/>
        <v>0</v>
      </c>
    </row>
    <row r="434" spans="1:21" x14ac:dyDescent="0.2">
      <c r="A434" s="28" t="s">
        <v>317</v>
      </c>
      <c r="B434" s="26"/>
      <c r="C434" s="26"/>
      <c r="D434" s="26"/>
      <c r="E434" s="26">
        <f t="shared" si="423"/>
        <v>0</v>
      </c>
      <c r="F434" s="26"/>
      <c r="G434" s="26">
        <f t="shared" si="436"/>
        <v>0</v>
      </c>
      <c r="H434" s="26">
        <f t="shared" si="424"/>
        <v>0</v>
      </c>
      <c r="I434" s="26">
        <f t="shared" si="425"/>
        <v>0</v>
      </c>
      <c r="J434" s="26">
        <f t="shared" si="426"/>
        <v>0</v>
      </c>
      <c r="K434" s="26">
        <f t="shared" si="427"/>
        <v>0</v>
      </c>
      <c r="L434" s="26">
        <f t="shared" si="437"/>
        <v>0</v>
      </c>
      <c r="M434" s="26">
        <f t="shared" si="428"/>
        <v>0</v>
      </c>
      <c r="N434" s="26">
        <f t="shared" si="429"/>
        <v>0</v>
      </c>
      <c r="O434" s="26">
        <f t="shared" si="430"/>
        <v>0</v>
      </c>
      <c r="P434" s="26">
        <f t="shared" si="431"/>
        <v>0</v>
      </c>
      <c r="Q434" s="26">
        <f t="shared" si="438"/>
        <v>0</v>
      </c>
      <c r="R434" s="26">
        <f t="shared" si="432"/>
        <v>0</v>
      </c>
      <c r="S434" s="26">
        <f t="shared" si="433"/>
        <v>0</v>
      </c>
      <c r="T434" s="26">
        <f t="shared" si="434"/>
        <v>0</v>
      </c>
      <c r="U434" s="26">
        <f t="shared" si="435"/>
        <v>0</v>
      </c>
    </row>
    <row r="435" spans="1:21" x14ac:dyDescent="0.2">
      <c r="A435" s="28" t="s">
        <v>468</v>
      </c>
      <c r="B435" s="26"/>
      <c r="C435" s="26"/>
      <c r="D435" s="26"/>
      <c r="E435" s="26">
        <f t="shared" si="423"/>
        <v>0</v>
      </c>
      <c r="F435" s="26"/>
      <c r="G435" s="26">
        <f t="shared" si="436"/>
        <v>0</v>
      </c>
      <c r="H435" s="26">
        <f t="shared" si="424"/>
        <v>0</v>
      </c>
      <c r="I435" s="26">
        <f t="shared" si="425"/>
        <v>0</v>
      </c>
      <c r="J435" s="26">
        <f t="shared" si="426"/>
        <v>0</v>
      </c>
      <c r="K435" s="26">
        <f t="shared" si="427"/>
        <v>0</v>
      </c>
      <c r="L435" s="26">
        <f t="shared" si="437"/>
        <v>0</v>
      </c>
      <c r="M435" s="26">
        <f t="shared" si="428"/>
        <v>0</v>
      </c>
      <c r="N435" s="26">
        <f t="shared" si="429"/>
        <v>0</v>
      </c>
      <c r="O435" s="26">
        <f t="shared" si="430"/>
        <v>0</v>
      </c>
      <c r="P435" s="26">
        <f t="shared" si="431"/>
        <v>0</v>
      </c>
      <c r="Q435" s="26">
        <f t="shared" si="438"/>
        <v>0</v>
      </c>
      <c r="R435" s="26">
        <f t="shared" si="432"/>
        <v>0</v>
      </c>
      <c r="S435" s="26">
        <f t="shared" si="433"/>
        <v>0</v>
      </c>
      <c r="T435" s="26">
        <f t="shared" si="434"/>
        <v>0</v>
      </c>
      <c r="U435" s="26">
        <f t="shared" si="435"/>
        <v>0</v>
      </c>
    </row>
    <row r="436" spans="1:21" x14ac:dyDescent="0.2">
      <c r="A436" s="28" t="s">
        <v>469</v>
      </c>
      <c r="B436" s="26"/>
      <c r="C436" s="26"/>
      <c r="D436" s="26"/>
      <c r="E436" s="26">
        <f t="shared" si="423"/>
        <v>0</v>
      </c>
      <c r="F436" s="26"/>
      <c r="G436" s="26">
        <f t="shared" si="436"/>
        <v>0</v>
      </c>
      <c r="H436" s="26">
        <f t="shared" si="424"/>
        <v>0</v>
      </c>
      <c r="I436" s="26">
        <f t="shared" si="425"/>
        <v>0</v>
      </c>
      <c r="J436" s="26">
        <f t="shared" si="426"/>
        <v>0</v>
      </c>
      <c r="K436" s="26">
        <f t="shared" si="427"/>
        <v>0</v>
      </c>
      <c r="L436" s="26">
        <f t="shared" si="437"/>
        <v>0</v>
      </c>
      <c r="M436" s="26">
        <f t="shared" si="428"/>
        <v>0</v>
      </c>
      <c r="N436" s="26">
        <f t="shared" si="429"/>
        <v>0</v>
      </c>
      <c r="O436" s="26">
        <f t="shared" si="430"/>
        <v>0</v>
      </c>
      <c r="P436" s="26">
        <f t="shared" si="431"/>
        <v>0</v>
      </c>
      <c r="Q436" s="26">
        <f t="shared" si="438"/>
        <v>0</v>
      </c>
      <c r="R436" s="26">
        <f t="shared" si="432"/>
        <v>0</v>
      </c>
      <c r="S436" s="26">
        <f t="shared" si="433"/>
        <v>0</v>
      </c>
      <c r="T436" s="26">
        <f t="shared" si="434"/>
        <v>0</v>
      </c>
      <c r="U436" s="26">
        <f t="shared" si="435"/>
        <v>0</v>
      </c>
    </row>
    <row r="437" spans="1:21" x14ac:dyDescent="0.2">
      <c r="A437" s="28" t="s">
        <v>470</v>
      </c>
      <c r="B437" s="26"/>
      <c r="C437" s="26"/>
      <c r="D437" s="26"/>
      <c r="E437" s="26">
        <f t="shared" si="423"/>
        <v>0</v>
      </c>
      <c r="F437" s="26"/>
      <c r="G437" s="26">
        <f t="shared" si="436"/>
        <v>0</v>
      </c>
      <c r="H437" s="26">
        <f>ROUND(G437*85/100,1)</f>
        <v>0</v>
      </c>
      <c r="I437" s="26">
        <f t="shared" si="425"/>
        <v>0</v>
      </c>
      <c r="J437" s="26">
        <f t="shared" si="426"/>
        <v>0</v>
      </c>
      <c r="K437" s="26">
        <f t="shared" si="427"/>
        <v>0</v>
      </c>
      <c r="L437" s="26">
        <f t="shared" si="437"/>
        <v>0</v>
      </c>
      <c r="M437" s="26">
        <f>ROUND(L437*85/100,1)</f>
        <v>0</v>
      </c>
      <c r="N437" s="26">
        <f t="shared" si="429"/>
        <v>0</v>
      </c>
      <c r="O437" s="26">
        <f t="shared" si="430"/>
        <v>0</v>
      </c>
      <c r="P437" s="26">
        <f t="shared" si="431"/>
        <v>0</v>
      </c>
      <c r="Q437" s="26">
        <f t="shared" si="438"/>
        <v>0</v>
      </c>
      <c r="R437" s="26">
        <f>ROUND(Q437*85/100,1)</f>
        <v>0</v>
      </c>
      <c r="S437" s="26">
        <f t="shared" si="433"/>
        <v>0</v>
      </c>
      <c r="T437" s="26">
        <f t="shared" si="434"/>
        <v>0</v>
      </c>
      <c r="U437" s="26">
        <f t="shared" si="435"/>
        <v>0</v>
      </c>
    </row>
    <row r="438" spans="1:21" x14ac:dyDescent="0.2">
      <c r="A438" s="28" t="s">
        <v>471</v>
      </c>
      <c r="B438" s="26"/>
      <c r="C438" s="26"/>
      <c r="D438" s="26"/>
      <c r="E438" s="26">
        <f t="shared" si="423"/>
        <v>0</v>
      </c>
      <c r="F438" s="26"/>
      <c r="G438" s="26">
        <f t="shared" si="436"/>
        <v>0</v>
      </c>
      <c r="H438" s="26">
        <f t="shared" si="424"/>
        <v>0</v>
      </c>
      <c r="I438" s="26">
        <f t="shared" si="425"/>
        <v>0</v>
      </c>
      <c r="J438" s="26">
        <f t="shared" si="426"/>
        <v>0</v>
      </c>
      <c r="K438" s="26">
        <f t="shared" si="427"/>
        <v>0</v>
      </c>
      <c r="L438" s="26">
        <f t="shared" si="437"/>
        <v>0</v>
      </c>
      <c r="M438" s="26">
        <f t="shared" si="428"/>
        <v>0</v>
      </c>
      <c r="N438" s="26">
        <f t="shared" si="429"/>
        <v>0</v>
      </c>
      <c r="O438" s="26">
        <f t="shared" si="430"/>
        <v>0</v>
      </c>
      <c r="P438" s="26">
        <f t="shared" si="431"/>
        <v>0</v>
      </c>
      <c r="Q438" s="26">
        <f t="shared" si="438"/>
        <v>0</v>
      </c>
      <c r="R438" s="26">
        <f t="shared" si="432"/>
        <v>0</v>
      </c>
      <c r="S438" s="26">
        <f t="shared" si="433"/>
        <v>0</v>
      </c>
      <c r="T438" s="26">
        <f t="shared" si="434"/>
        <v>0</v>
      </c>
      <c r="U438" s="26">
        <f t="shared" si="435"/>
        <v>0</v>
      </c>
    </row>
    <row r="439" spans="1:21" x14ac:dyDescent="0.2">
      <c r="A439" s="23" t="s">
        <v>472</v>
      </c>
      <c r="B439" s="24">
        <f>SUM(B440:B453)</f>
        <v>20</v>
      </c>
      <c r="C439" s="24">
        <f>SUM(C440:C453)</f>
        <v>10.3</v>
      </c>
      <c r="D439" s="24">
        <f>SUM(D440:D453)</f>
        <v>2.6</v>
      </c>
      <c r="E439" s="24">
        <f>SUM(E440:E453)</f>
        <v>32.9</v>
      </c>
      <c r="F439" s="24"/>
      <c r="G439" s="24">
        <f>SUM(G440:G453)-G440</f>
        <v>0</v>
      </c>
      <c r="H439" s="24">
        <f t="shared" ref="H439:U439" si="439">SUM(H440:H453)</f>
        <v>0.1</v>
      </c>
      <c r="I439" s="24">
        <f t="shared" si="439"/>
        <v>0</v>
      </c>
      <c r="J439" s="24">
        <f t="shared" si="439"/>
        <v>0</v>
      </c>
      <c r="K439" s="24">
        <f t="shared" si="439"/>
        <v>0.1</v>
      </c>
      <c r="L439" s="24">
        <f>SUM(L440:L453)-L440</f>
        <v>0</v>
      </c>
      <c r="M439" s="24">
        <f>SUM(M440:M453)-0.1</f>
        <v>0.1</v>
      </c>
      <c r="N439" s="24">
        <f t="shared" si="439"/>
        <v>0</v>
      </c>
      <c r="O439" s="24">
        <f t="shared" si="439"/>
        <v>0</v>
      </c>
      <c r="P439" s="24">
        <f>SUM(P440:P453)-0.1</f>
        <v>0.1</v>
      </c>
      <c r="Q439" s="24">
        <f>SUM(Q440:Q453)-Q440</f>
        <v>0</v>
      </c>
      <c r="R439" s="24">
        <f t="shared" si="439"/>
        <v>0</v>
      </c>
      <c r="S439" s="24">
        <f t="shared" si="439"/>
        <v>0</v>
      </c>
      <c r="T439" s="24">
        <f t="shared" si="439"/>
        <v>0</v>
      </c>
      <c r="U439" s="24">
        <f t="shared" si="439"/>
        <v>0</v>
      </c>
    </row>
    <row r="440" spans="1:21" ht="25.5" x14ac:dyDescent="0.2">
      <c r="A440" s="25" t="s">
        <v>473</v>
      </c>
      <c r="B440" s="26"/>
      <c r="C440" s="26"/>
      <c r="D440" s="26"/>
      <c r="E440" s="26">
        <f t="shared" si="423"/>
        <v>0</v>
      </c>
      <c r="F440" s="26"/>
      <c r="G440" s="27">
        <f>'прогноз 2026-2028'!AR33</f>
        <v>0</v>
      </c>
      <c r="H440" s="27"/>
      <c r="I440" s="27"/>
      <c r="J440" s="27"/>
      <c r="K440" s="27"/>
      <c r="L440" s="27">
        <f>'прогноз 2026-2028'!AW33</f>
        <v>0</v>
      </c>
      <c r="M440" s="27"/>
      <c r="N440" s="27"/>
      <c r="O440" s="27"/>
      <c r="P440" s="27"/>
      <c r="Q440" s="27">
        <f>'прогноз 2026-2028'!BB33</f>
        <v>0</v>
      </c>
      <c r="R440" s="27"/>
      <c r="S440" s="27"/>
      <c r="T440" s="27"/>
      <c r="U440" s="27"/>
    </row>
    <row r="441" spans="1:21" x14ac:dyDescent="0.2">
      <c r="A441" s="28" t="s">
        <v>338</v>
      </c>
      <c r="B441" s="26"/>
      <c r="C441" s="26"/>
      <c r="D441" s="26"/>
      <c r="E441" s="26">
        <f t="shared" si="423"/>
        <v>0</v>
      </c>
      <c r="F441" s="26">
        <f>ROUND(E441/$E$439*100,1)</f>
        <v>0</v>
      </c>
      <c r="G441" s="26">
        <f t="shared" ref="G441:G449" si="440">ROUND(F441*$G$440/100,1)</f>
        <v>0</v>
      </c>
      <c r="H441" s="26">
        <f t="shared" ref="H441:H453" si="441">ROUND(G441*85/100,1)</f>
        <v>0</v>
      </c>
      <c r="I441" s="26">
        <f t="shared" ref="I441:I453" si="442">ROUND(G441*7/100,1)</f>
        <v>0</v>
      </c>
      <c r="J441" s="26">
        <f t="shared" ref="J441:J453" si="443">ROUND(G441*8/100,1)</f>
        <v>0</v>
      </c>
      <c r="K441" s="26">
        <f t="shared" ref="K441:K453" si="444">H441+I441+J441</f>
        <v>0</v>
      </c>
      <c r="L441" s="26">
        <f>ROUND($L$440*F441/100,1)</f>
        <v>0</v>
      </c>
      <c r="M441" s="26">
        <f t="shared" ref="M441:M453" si="445">ROUND(L441*85/100,1)</f>
        <v>0</v>
      </c>
      <c r="N441" s="26">
        <f t="shared" ref="N441:N453" si="446">ROUND(L441*7/100,1)</f>
        <v>0</v>
      </c>
      <c r="O441" s="26">
        <f t="shared" ref="O441:O453" si="447">ROUND(L441*8/100,1)</f>
        <v>0</v>
      </c>
      <c r="P441" s="26">
        <f t="shared" ref="P441:P453" si="448">M441+N441+O441</f>
        <v>0</v>
      </c>
      <c r="Q441" s="26">
        <f>ROUND($Q$440*F441/100,1)</f>
        <v>0</v>
      </c>
      <c r="R441" s="26">
        <f t="shared" ref="R441:R453" si="449">ROUND(Q441*85/100,1)</f>
        <v>0</v>
      </c>
      <c r="S441" s="26">
        <f t="shared" ref="S441:S453" si="450">ROUND(Q441*7/100,1)</f>
        <v>0</v>
      </c>
      <c r="T441" s="26">
        <f t="shared" ref="T441:T453" si="451">ROUND(Q441*8/100,1)</f>
        <v>0</v>
      </c>
      <c r="U441" s="26">
        <f t="shared" ref="U441:U453" si="452">R441+S441+T441</f>
        <v>0</v>
      </c>
    </row>
    <row r="442" spans="1:21" x14ac:dyDescent="0.2">
      <c r="A442" s="28" t="s">
        <v>474</v>
      </c>
      <c r="B442" s="26"/>
      <c r="C442" s="26"/>
      <c r="D442" s="26"/>
      <c r="E442" s="26">
        <f t="shared" si="423"/>
        <v>0</v>
      </c>
      <c r="F442" s="26">
        <f t="shared" ref="F442:F453" si="453">ROUND(E442/$E$439*100,1)</f>
        <v>0</v>
      </c>
      <c r="G442" s="26">
        <f t="shared" si="440"/>
        <v>0</v>
      </c>
      <c r="H442" s="26">
        <f t="shared" si="441"/>
        <v>0</v>
      </c>
      <c r="I442" s="26">
        <f t="shared" si="442"/>
        <v>0</v>
      </c>
      <c r="J442" s="26">
        <f t="shared" si="443"/>
        <v>0</v>
      </c>
      <c r="K442" s="26">
        <f t="shared" si="444"/>
        <v>0</v>
      </c>
      <c r="L442" s="26">
        <f t="shared" ref="L442:L453" si="454">ROUND($L$440*F442/100,1)</f>
        <v>0</v>
      </c>
      <c r="M442" s="26">
        <f t="shared" si="445"/>
        <v>0</v>
      </c>
      <c r="N442" s="26">
        <f t="shared" si="446"/>
        <v>0</v>
      </c>
      <c r="O442" s="26">
        <f t="shared" si="447"/>
        <v>0</v>
      </c>
      <c r="P442" s="26">
        <f t="shared" si="448"/>
        <v>0</v>
      </c>
      <c r="Q442" s="26">
        <f t="shared" ref="Q442:Q453" si="455">ROUND($Q$440*F442/100,1)</f>
        <v>0</v>
      </c>
      <c r="R442" s="26">
        <f t="shared" si="449"/>
        <v>0</v>
      </c>
      <c r="S442" s="26">
        <f t="shared" si="450"/>
        <v>0</v>
      </c>
      <c r="T442" s="26">
        <f t="shared" si="451"/>
        <v>0</v>
      </c>
      <c r="U442" s="26">
        <f t="shared" si="452"/>
        <v>0</v>
      </c>
    </row>
    <row r="443" spans="1:21" x14ac:dyDescent="0.2">
      <c r="A443" s="28" t="s">
        <v>475</v>
      </c>
      <c r="B443" s="26"/>
      <c r="C443" s="26"/>
      <c r="D443" s="26"/>
      <c r="E443" s="26">
        <f t="shared" si="423"/>
        <v>0</v>
      </c>
      <c r="F443" s="26">
        <f t="shared" si="453"/>
        <v>0</v>
      </c>
      <c r="G443" s="26">
        <f t="shared" si="440"/>
        <v>0</v>
      </c>
      <c r="H443" s="26">
        <f t="shared" si="441"/>
        <v>0</v>
      </c>
      <c r="I443" s="26">
        <f t="shared" si="442"/>
        <v>0</v>
      </c>
      <c r="J443" s="26">
        <f t="shared" si="443"/>
        <v>0</v>
      </c>
      <c r="K443" s="26">
        <f t="shared" si="444"/>
        <v>0</v>
      </c>
      <c r="L443" s="26">
        <f t="shared" si="454"/>
        <v>0</v>
      </c>
      <c r="M443" s="26">
        <f t="shared" si="445"/>
        <v>0</v>
      </c>
      <c r="N443" s="26">
        <f t="shared" si="446"/>
        <v>0</v>
      </c>
      <c r="O443" s="26">
        <f t="shared" si="447"/>
        <v>0</v>
      </c>
      <c r="P443" s="26">
        <f t="shared" si="448"/>
        <v>0</v>
      </c>
      <c r="Q443" s="26">
        <f t="shared" si="455"/>
        <v>0</v>
      </c>
      <c r="R443" s="26">
        <f t="shared" si="449"/>
        <v>0</v>
      </c>
      <c r="S443" s="26">
        <f t="shared" si="450"/>
        <v>0</v>
      </c>
      <c r="T443" s="26">
        <f t="shared" si="451"/>
        <v>0</v>
      </c>
      <c r="U443" s="26">
        <f t="shared" si="452"/>
        <v>0</v>
      </c>
    </row>
    <row r="444" spans="1:21" x14ac:dyDescent="0.2">
      <c r="A444" s="28" t="s">
        <v>476</v>
      </c>
      <c r="B444" s="26"/>
      <c r="C444" s="26"/>
      <c r="D444" s="26"/>
      <c r="E444" s="26"/>
      <c r="F444" s="26">
        <f t="shared" si="453"/>
        <v>0</v>
      </c>
      <c r="G444" s="26">
        <f t="shared" si="440"/>
        <v>0</v>
      </c>
      <c r="H444" s="26">
        <f t="shared" si="441"/>
        <v>0</v>
      </c>
      <c r="I444" s="26">
        <f t="shared" si="442"/>
        <v>0</v>
      </c>
      <c r="J444" s="26">
        <f t="shared" si="443"/>
        <v>0</v>
      </c>
      <c r="K444" s="26">
        <f t="shared" si="444"/>
        <v>0</v>
      </c>
      <c r="L444" s="26">
        <f t="shared" si="454"/>
        <v>0</v>
      </c>
      <c r="M444" s="26">
        <f t="shared" si="445"/>
        <v>0</v>
      </c>
      <c r="N444" s="26">
        <f t="shared" si="446"/>
        <v>0</v>
      </c>
      <c r="O444" s="26">
        <f t="shared" si="447"/>
        <v>0</v>
      </c>
      <c r="P444" s="26">
        <f t="shared" si="448"/>
        <v>0</v>
      </c>
      <c r="Q444" s="26">
        <f t="shared" si="455"/>
        <v>0</v>
      </c>
      <c r="R444" s="26">
        <f t="shared" si="449"/>
        <v>0</v>
      </c>
      <c r="S444" s="26">
        <f t="shared" si="450"/>
        <v>0</v>
      </c>
      <c r="T444" s="26">
        <f t="shared" si="451"/>
        <v>0</v>
      </c>
      <c r="U444" s="26">
        <f t="shared" si="452"/>
        <v>0</v>
      </c>
    </row>
    <row r="445" spans="1:21" x14ac:dyDescent="0.2">
      <c r="A445" s="28" t="s">
        <v>477</v>
      </c>
      <c r="B445" s="26"/>
      <c r="C445" s="26"/>
      <c r="D445" s="26"/>
      <c r="E445" s="26">
        <f t="shared" si="423"/>
        <v>0</v>
      </c>
      <c r="F445" s="26">
        <f t="shared" si="453"/>
        <v>0</v>
      </c>
      <c r="G445" s="26">
        <f t="shared" si="440"/>
        <v>0</v>
      </c>
      <c r="H445" s="26">
        <f t="shared" si="441"/>
        <v>0</v>
      </c>
      <c r="I445" s="26">
        <f t="shared" si="442"/>
        <v>0</v>
      </c>
      <c r="J445" s="26">
        <f t="shared" si="443"/>
        <v>0</v>
      </c>
      <c r="K445" s="26">
        <f t="shared" si="444"/>
        <v>0</v>
      </c>
      <c r="L445" s="26">
        <f t="shared" si="454"/>
        <v>0</v>
      </c>
      <c r="M445" s="26">
        <f t="shared" si="445"/>
        <v>0</v>
      </c>
      <c r="N445" s="26">
        <f t="shared" si="446"/>
        <v>0</v>
      </c>
      <c r="O445" s="26">
        <f t="shared" si="447"/>
        <v>0</v>
      </c>
      <c r="P445" s="26">
        <f t="shared" si="448"/>
        <v>0</v>
      </c>
      <c r="Q445" s="26">
        <f t="shared" si="455"/>
        <v>0</v>
      </c>
      <c r="R445" s="26">
        <f t="shared" si="449"/>
        <v>0</v>
      </c>
      <c r="S445" s="26">
        <f t="shared" si="450"/>
        <v>0</v>
      </c>
      <c r="T445" s="26">
        <f t="shared" si="451"/>
        <v>0</v>
      </c>
      <c r="U445" s="26">
        <f t="shared" si="452"/>
        <v>0</v>
      </c>
    </row>
    <row r="446" spans="1:21" x14ac:dyDescent="0.2">
      <c r="A446" s="28" t="s">
        <v>478</v>
      </c>
      <c r="B446" s="26"/>
      <c r="C446" s="26"/>
      <c r="D446" s="26"/>
      <c r="E446" s="26">
        <f t="shared" si="423"/>
        <v>0</v>
      </c>
      <c r="F446" s="26">
        <f t="shared" si="453"/>
        <v>0</v>
      </c>
      <c r="G446" s="26">
        <f t="shared" si="440"/>
        <v>0</v>
      </c>
      <c r="H446" s="26">
        <f t="shared" si="441"/>
        <v>0</v>
      </c>
      <c r="I446" s="26">
        <f t="shared" si="442"/>
        <v>0</v>
      </c>
      <c r="J446" s="26">
        <f t="shared" si="443"/>
        <v>0</v>
      </c>
      <c r="K446" s="26">
        <f t="shared" si="444"/>
        <v>0</v>
      </c>
      <c r="L446" s="26">
        <f t="shared" si="454"/>
        <v>0</v>
      </c>
      <c r="M446" s="26">
        <f t="shared" si="445"/>
        <v>0</v>
      </c>
      <c r="N446" s="26">
        <f t="shared" si="446"/>
        <v>0</v>
      </c>
      <c r="O446" s="26">
        <f t="shared" si="447"/>
        <v>0</v>
      </c>
      <c r="P446" s="26">
        <f t="shared" si="448"/>
        <v>0</v>
      </c>
      <c r="Q446" s="26">
        <f t="shared" si="455"/>
        <v>0</v>
      </c>
      <c r="R446" s="26">
        <f t="shared" si="449"/>
        <v>0</v>
      </c>
      <c r="S446" s="26">
        <f t="shared" si="450"/>
        <v>0</v>
      </c>
      <c r="T446" s="26">
        <f t="shared" si="451"/>
        <v>0</v>
      </c>
      <c r="U446" s="26">
        <f t="shared" si="452"/>
        <v>0</v>
      </c>
    </row>
    <row r="447" spans="1:21" x14ac:dyDescent="0.2">
      <c r="A447" s="28" t="s">
        <v>479</v>
      </c>
      <c r="B447" s="26"/>
      <c r="C447" s="26"/>
      <c r="D447" s="26"/>
      <c r="E447" s="26">
        <f t="shared" si="423"/>
        <v>0</v>
      </c>
      <c r="F447" s="26">
        <f t="shared" si="453"/>
        <v>0</v>
      </c>
      <c r="G447" s="26">
        <f t="shared" si="440"/>
        <v>0</v>
      </c>
      <c r="H447" s="26">
        <f t="shared" si="441"/>
        <v>0</v>
      </c>
      <c r="I447" s="26">
        <f t="shared" si="442"/>
        <v>0</v>
      </c>
      <c r="J447" s="26">
        <f t="shared" si="443"/>
        <v>0</v>
      </c>
      <c r="K447" s="26">
        <f t="shared" si="444"/>
        <v>0</v>
      </c>
      <c r="L447" s="26">
        <f t="shared" si="454"/>
        <v>0</v>
      </c>
      <c r="M447" s="26">
        <f t="shared" si="445"/>
        <v>0</v>
      </c>
      <c r="N447" s="26">
        <f t="shared" si="446"/>
        <v>0</v>
      </c>
      <c r="O447" s="26">
        <f t="shared" si="447"/>
        <v>0</v>
      </c>
      <c r="P447" s="26">
        <f t="shared" si="448"/>
        <v>0</v>
      </c>
      <c r="Q447" s="26">
        <f t="shared" si="455"/>
        <v>0</v>
      </c>
      <c r="R447" s="26">
        <f t="shared" si="449"/>
        <v>0</v>
      </c>
      <c r="S447" s="26">
        <f t="shared" si="450"/>
        <v>0</v>
      </c>
      <c r="T447" s="26">
        <f t="shared" si="451"/>
        <v>0</v>
      </c>
      <c r="U447" s="26">
        <f t="shared" si="452"/>
        <v>0</v>
      </c>
    </row>
    <row r="448" spans="1:21" x14ac:dyDescent="0.2">
      <c r="A448" s="28" t="s">
        <v>480</v>
      </c>
      <c r="B448" s="26"/>
      <c r="C448" s="26"/>
      <c r="D448" s="26"/>
      <c r="E448" s="26">
        <f t="shared" si="423"/>
        <v>0</v>
      </c>
      <c r="F448" s="26">
        <f t="shared" si="453"/>
        <v>0</v>
      </c>
      <c r="G448" s="26">
        <f t="shared" si="440"/>
        <v>0</v>
      </c>
      <c r="H448" s="26">
        <f t="shared" si="441"/>
        <v>0</v>
      </c>
      <c r="I448" s="26">
        <f t="shared" si="442"/>
        <v>0</v>
      </c>
      <c r="J448" s="26">
        <f t="shared" si="443"/>
        <v>0</v>
      </c>
      <c r="K448" s="26">
        <f t="shared" si="444"/>
        <v>0</v>
      </c>
      <c r="L448" s="26">
        <f t="shared" si="454"/>
        <v>0</v>
      </c>
      <c r="M448" s="26">
        <f t="shared" si="445"/>
        <v>0</v>
      </c>
      <c r="N448" s="26">
        <f t="shared" si="446"/>
        <v>0</v>
      </c>
      <c r="O448" s="26">
        <f t="shared" si="447"/>
        <v>0</v>
      </c>
      <c r="P448" s="26">
        <f t="shared" si="448"/>
        <v>0</v>
      </c>
      <c r="Q448" s="26">
        <f t="shared" si="455"/>
        <v>0</v>
      </c>
      <c r="R448" s="26">
        <f t="shared" si="449"/>
        <v>0</v>
      </c>
      <c r="S448" s="26">
        <f t="shared" si="450"/>
        <v>0</v>
      </c>
      <c r="T448" s="26">
        <f t="shared" si="451"/>
        <v>0</v>
      </c>
      <c r="U448" s="26">
        <f t="shared" si="452"/>
        <v>0</v>
      </c>
    </row>
    <row r="449" spans="1:21" x14ac:dyDescent="0.2">
      <c r="A449" s="28" t="s">
        <v>481</v>
      </c>
      <c r="B449" s="26"/>
      <c r="C449" s="26"/>
      <c r="D449" s="26"/>
      <c r="E449" s="26">
        <f t="shared" si="423"/>
        <v>0</v>
      </c>
      <c r="F449" s="26">
        <f t="shared" si="453"/>
        <v>0</v>
      </c>
      <c r="G449" s="26">
        <f t="shared" si="440"/>
        <v>0</v>
      </c>
      <c r="H449" s="26">
        <f t="shared" si="441"/>
        <v>0</v>
      </c>
      <c r="I449" s="26">
        <f t="shared" si="442"/>
        <v>0</v>
      </c>
      <c r="J449" s="26">
        <f t="shared" si="443"/>
        <v>0</v>
      </c>
      <c r="K449" s="26">
        <f t="shared" si="444"/>
        <v>0</v>
      </c>
      <c r="L449" s="26">
        <f t="shared" si="454"/>
        <v>0</v>
      </c>
      <c r="M449" s="26">
        <f t="shared" si="445"/>
        <v>0</v>
      </c>
      <c r="N449" s="26">
        <f t="shared" si="446"/>
        <v>0</v>
      </c>
      <c r="O449" s="26">
        <f t="shared" si="447"/>
        <v>0</v>
      </c>
      <c r="P449" s="26">
        <f t="shared" si="448"/>
        <v>0</v>
      </c>
      <c r="Q449" s="26">
        <f t="shared" si="455"/>
        <v>0</v>
      </c>
      <c r="R449" s="26">
        <f t="shared" si="449"/>
        <v>0</v>
      </c>
      <c r="S449" s="26">
        <f t="shared" si="450"/>
        <v>0</v>
      </c>
      <c r="T449" s="26">
        <f t="shared" si="451"/>
        <v>0</v>
      </c>
      <c r="U449" s="26">
        <f t="shared" si="452"/>
        <v>0</v>
      </c>
    </row>
    <row r="450" spans="1:21" x14ac:dyDescent="0.2">
      <c r="A450" s="28" t="s">
        <v>30</v>
      </c>
      <c r="B450" s="26">
        <v>20</v>
      </c>
      <c r="C450" s="26">
        <v>10.3</v>
      </c>
      <c r="D450" s="26">
        <v>2.6</v>
      </c>
      <c r="E450" s="26">
        <f>B450++C450+D450</f>
        <v>32.9</v>
      </c>
      <c r="F450" s="26">
        <f t="shared" si="453"/>
        <v>100</v>
      </c>
      <c r="G450" s="26">
        <f>ROUND(F450*$G$440/100,1)</f>
        <v>0</v>
      </c>
      <c r="H450" s="26">
        <f>ROUND(G450*85/100,1)+0.1</f>
        <v>0.1</v>
      </c>
      <c r="I450" s="26">
        <f t="shared" si="442"/>
        <v>0</v>
      </c>
      <c r="J450" s="26">
        <f t="shared" si="443"/>
        <v>0</v>
      </c>
      <c r="K450" s="26">
        <f t="shared" si="444"/>
        <v>0.1</v>
      </c>
      <c r="L450" s="26">
        <f t="shared" si="454"/>
        <v>0</v>
      </c>
      <c r="M450" s="26">
        <f>ROUND(L450*85/100,1)+0.2</f>
        <v>0.2</v>
      </c>
      <c r="N450" s="26">
        <f t="shared" si="446"/>
        <v>0</v>
      </c>
      <c r="O450" s="26">
        <f t="shared" si="447"/>
        <v>0</v>
      </c>
      <c r="P450" s="26">
        <f t="shared" si="448"/>
        <v>0.2</v>
      </c>
      <c r="Q450" s="26">
        <f t="shared" si="455"/>
        <v>0</v>
      </c>
      <c r="R450" s="26">
        <f t="shared" si="449"/>
        <v>0</v>
      </c>
      <c r="S450" s="26">
        <f t="shared" si="450"/>
        <v>0</v>
      </c>
      <c r="T450" s="26">
        <f t="shared" si="451"/>
        <v>0</v>
      </c>
      <c r="U450" s="26">
        <f t="shared" si="452"/>
        <v>0</v>
      </c>
    </row>
    <row r="451" spans="1:21" x14ac:dyDescent="0.2">
      <c r="A451" s="28" t="s">
        <v>85</v>
      </c>
      <c r="B451" s="26"/>
      <c r="C451" s="26"/>
      <c r="D451" s="26"/>
      <c r="E451" s="26">
        <f>B451++C451+D451</f>
        <v>0</v>
      </c>
      <c r="F451" s="26">
        <f t="shared" si="453"/>
        <v>0</v>
      </c>
      <c r="G451" s="26">
        <f>ROUND(F451*$G$440/100,1)</f>
        <v>0</v>
      </c>
      <c r="H451" s="26">
        <f t="shared" si="441"/>
        <v>0</v>
      </c>
      <c r="I451" s="26">
        <f t="shared" si="442"/>
        <v>0</v>
      </c>
      <c r="J451" s="26">
        <f t="shared" si="443"/>
        <v>0</v>
      </c>
      <c r="K451" s="26">
        <f t="shared" si="444"/>
        <v>0</v>
      </c>
      <c r="L451" s="26">
        <f t="shared" si="454"/>
        <v>0</v>
      </c>
      <c r="M451" s="26">
        <f t="shared" si="445"/>
        <v>0</v>
      </c>
      <c r="N451" s="26">
        <f t="shared" si="446"/>
        <v>0</v>
      </c>
      <c r="O451" s="26">
        <f t="shared" si="447"/>
        <v>0</v>
      </c>
      <c r="P451" s="26">
        <f t="shared" si="448"/>
        <v>0</v>
      </c>
      <c r="Q451" s="26">
        <f t="shared" si="455"/>
        <v>0</v>
      </c>
      <c r="R451" s="26">
        <f t="shared" si="449"/>
        <v>0</v>
      </c>
      <c r="S451" s="26">
        <f t="shared" si="450"/>
        <v>0</v>
      </c>
      <c r="T451" s="26">
        <f t="shared" si="451"/>
        <v>0</v>
      </c>
      <c r="U451" s="26">
        <f t="shared" si="452"/>
        <v>0</v>
      </c>
    </row>
    <row r="452" spans="1:21" x14ac:dyDescent="0.2">
      <c r="A452" s="28" t="s">
        <v>482</v>
      </c>
      <c r="B452" s="26"/>
      <c r="C452" s="26"/>
      <c r="D452" s="26"/>
      <c r="E452" s="26">
        <f t="shared" si="423"/>
        <v>0</v>
      </c>
      <c r="F452" s="26">
        <f t="shared" si="453"/>
        <v>0</v>
      </c>
      <c r="G452" s="26">
        <f>ROUND(F452*$G$440/100,1)</f>
        <v>0</v>
      </c>
      <c r="H452" s="26">
        <f t="shared" si="441"/>
        <v>0</v>
      </c>
      <c r="I452" s="26">
        <f t="shared" si="442"/>
        <v>0</v>
      </c>
      <c r="J452" s="26">
        <f t="shared" si="443"/>
        <v>0</v>
      </c>
      <c r="K452" s="26">
        <f t="shared" si="444"/>
        <v>0</v>
      </c>
      <c r="L452" s="26">
        <f t="shared" si="454"/>
        <v>0</v>
      </c>
      <c r="M452" s="26">
        <f t="shared" si="445"/>
        <v>0</v>
      </c>
      <c r="N452" s="26">
        <f t="shared" si="446"/>
        <v>0</v>
      </c>
      <c r="O452" s="26">
        <f t="shared" si="447"/>
        <v>0</v>
      </c>
      <c r="P452" s="26">
        <f t="shared" si="448"/>
        <v>0</v>
      </c>
      <c r="Q452" s="26">
        <f t="shared" si="455"/>
        <v>0</v>
      </c>
      <c r="R452" s="26">
        <f t="shared" si="449"/>
        <v>0</v>
      </c>
      <c r="S452" s="26">
        <f t="shared" si="450"/>
        <v>0</v>
      </c>
      <c r="T452" s="26">
        <f t="shared" si="451"/>
        <v>0</v>
      </c>
      <c r="U452" s="26">
        <f t="shared" si="452"/>
        <v>0</v>
      </c>
    </row>
    <row r="453" spans="1:21" x14ac:dyDescent="0.2">
      <c r="A453" s="28" t="s">
        <v>300</v>
      </c>
      <c r="B453" s="26"/>
      <c r="C453" s="26"/>
      <c r="D453" s="26"/>
      <c r="E453" s="26">
        <f t="shared" si="423"/>
        <v>0</v>
      </c>
      <c r="F453" s="26">
        <f t="shared" si="453"/>
        <v>0</v>
      </c>
      <c r="G453" s="26">
        <f>ROUND(F453*$G$440/100,1)</f>
        <v>0</v>
      </c>
      <c r="H453" s="26">
        <f t="shared" si="441"/>
        <v>0</v>
      </c>
      <c r="I453" s="26">
        <f t="shared" si="442"/>
        <v>0</v>
      </c>
      <c r="J453" s="26">
        <f t="shared" si="443"/>
        <v>0</v>
      </c>
      <c r="K453" s="26">
        <f t="shared" si="444"/>
        <v>0</v>
      </c>
      <c r="L453" s="26">
        <f t="shared" si="454"/>
        <v>0</v>
      </c>
      <c r="M453" s="26">
        <f t="shared" si="445"/>
        <v>0</v>
      </c>
      <c r="N453" s="26">
        <f t="shared" si="446"/>
        <v>0</v>
      </c>
      <c r="O453" s="26">
        <f t="shared" si="447"/>
        <v>0</v>
      </c>
      <c r="P453" s="26">
        <f t="shared" si="448"/>
        <v>0</v>
      </c>
      <c r="Q453" s="26">
        <f t="shared" si="455"/>
        <v>0</v>
      </c>
      <c r="R453" s="26">
        <f t="shared" si="449"/>
        <v>0</v>
      </c>
      <c r="S453" s="26">
        <f t="shared" si="450"/>
        <v>0</v>
      </c>
      <c r="T453" s="26">
        <f t="shared" si="451"/>
        <v>0</v>
      </c>
      <c r="U453" s="26">
        <f t="shared" si="452"/>
        <v>0</v>
      </c>
    </row>
    <row r="454" spans="1:21" x14ac:dyDescent="0.2">
      <c r="A454" s="23" t="s">
        <v>483</v>
      </c>
      <c r="B454" s="24">
        <f>SUM(B455:B469)</f>
        <v>388</v>
      </c>
      <c r="C454" s="24">
        <f>SUM(C455:C469)</f>
        <v>271.89999999999998</v>
      </c>
      <c r="D454" s="24">
        <f>SUM(D455:D469)</f>
        <v>0</v>
      </c>
      <c r="E454" s="24">
        <f>SUM(E455:E469)</f>
        <v>659.9</v>
      </c>
      <c r="F454" s="24"/>
      <c r="G454" s="24">
        <f>SUM(G455:G469)-G455</f>
        <v>1519.5</v>
      </c>
      <c r="H454" s="24">
        <f>SUM(H455:H469)</f>
        <v>1291.5999999999999</v>
      </c>
      <c r="I454" s="24">
        <f>SUM(I455:I469)</f>
        <v>227.9</v>
      </c>
      <c r="J454" s="24">
        <f>SUM(J455:J469)</f>
        <v>0</v>
      </c>
      <c r="K454" s="24">
        <f>SUM(K455:K469)</f>
        <v>1519.5</v>
      </c>
      <c r="L454" s="24">
        <f>SUM(L455:L469)-L455</f>
        <v>1639.5</v>
      </c>
      <c r="M454" s="24">
        <f>SUM(M455:M469)</f>
        <v>1393.6</v>
      </c>
      <c r="N454" s="24">
        <f>SUM(N455:N469)</f>
        <v>245.9</v>
      </c>
      <c r="O454" s="24">
        <f>SUM(O455:O469)</f>
        <v>0</v>
      </c>
      <c r="P454" s="24">
        <f>SUM(P455:P469)</f>
        <v>1639.5</v>
      </c>
      <c r="Q454" s="24">
        <f>SUM(Q455:Q469)-Q455</f>
        <v>1769</v>
      </c>
      <c r="R454" s="24">
        <f>SUM(R455:R469)</f>
        <v>1503.7</v>
      </c>
      <c r="S454" s="24">
        <f>SUM(S455:S469)</f>
        <v>265.39999999999998</v>
      </c>
      <c r="T454" s="24">
        <f>SUM(T455:T469)</f>
        <v>0</v>
      </c>
      <c r="U454" s="24">
        <f>SUM(U455:U469)</f>
        <v>1769.1</v>
      </c>
    </row>
    <row r="455" spans="1:21" x14ac:dyDescent="0.2">
      <c r="A455" s="25" t="s">
        <v>484</v>
      </c>
      <c r="B455" s="26"/>
      <c r="C455" s="26"/>
      <c r="D455" s="26"/>
      <c r="E455" s="26">
        <f t="shared" si="423"/>
        <v>0</v>
      </c>
      <c r="F455" s="26"/>
      <c r="G455" s="27">
        <f>'прогноз 2026-2028'!AR34</f>
        <v>1519.5</v>
      </c>
      <c r="H455" s="27"/>
      <c r="I455" s="27"/>
      <c r="J455" s="27"/>
      <c r="K455" s="27"/>
      <c r="L455" s="27">
        <f>'прогноз 2026-2028'!AW34</f>
        <v>1639.5</v>
      </c>
      <c r="M455" s="27"/>
      <c r="N455" s="27"/>
      <c r="O455" s="27"/>
      <c r="P455" s="27"/>
      <c r="Q455" s="27">
        <f>'прогноз 2026-2028'!BB34</f>
        <v>1769</v>
      </c>
      <c r="R455" s="27"/>
      <c r="S455" s="27"/>
      <c r="T455" s="27"/>
      <c r="U455" s="27"/>
    </row>
    <row r="456" spans="1:21" x14ac:dyDescent="0.2">
      <c r="A456" s="29" t="s">
        <v>485</v>
      </c>
      <c r="B456" s="26">
        <v>388</v>
      </c>
      <c r="C456" s="26">
        <v>271.89999999999998</v>
      </c>
      <c r="D456" s="26"/>
      <c r="E456" s="26">
        <f t="shared" si="423"/>
        <v>659.9</v>
      </c>
      <c r="F456" s="26">
        <f>ROUND(E456/$E$454*100,1)</f>
        <v>100</v>
      </c>
      <c r="G456" s="26">
        <f>ROUND(F456*$G$455/100,1)</f>
        <v>1519.5</v>
      </c>
      <c r="H456" s="26">
        <f>ROUND(G456*85/100,1)</f>
        <v>1291.5999999999999</v>
      </c>
      <c r="I456" s="26">
        <f>ROUND(G456*15/100,1)</f>
        <v>227.9</v>
      </c>
      <c r="J456" s="26"/>
      <c r="K456" s="26">
        <f t="shared" ref="K456:K469" si="456">H456+I456+J456</f>
        <v>1519.5</v>
      </c>
      <c r="L456" s="26">
        <f>ROUND($L$455*F456/100,1)</f>
        <v>1639.5</v>
      </c>
      <c r="M456" s="26">
        <f t="shared" ref="M456:M469" si="457">ROUND(L456*85/100,1)</f>
        <v>1393.6</v>
      </c>
      <c r="N456" s="26">
        <f>ROUND(L456*15/100,1)</f>
        <v>245.9</v>
      </c>
      <c r="O456" s="26"/>
      <c r="P456" s="26">
        <f t="shared" ref="P456:P469" si="458">M456+N456+O456</f>
        <v>1639.5</v>
      </c>
      <c r="Q456" s="26">
        <f>ROUND($Q$455*F456/100,1)</f>
        <v>1769</v>
      </c>
      <c r="R456" s="26">
        <f>ROUND(Q456*85/100,1)</f>
        <v>1503.7</v>
      </c>
      <c r="S456" s="26">
        <f>ROUND(Q456*15/100,1)</f>
        <v>265.39999999999998</v>
      </c>
      <c r="T456" s="26"/>
      <c r="U456" s="26">
        <f t="shared" ref="U456:U469" si="459">R456+S456+T456</f>
        <v>1769.1</v>
      </c>
    </row>
    <row r="457" spans="1:21" x14ac:dyDescent="0.2">
      <c r="A457" s="28" t="s">
        <v>486</v>
      </c>
      <c r="B457" s="26"/>
      <c r="C457" s="26"/>
      <c r="D457" s="26"/>
      <c r="E457" s="26">
        <f t="shared" si="423"/>
        <v>0</v>
      </c>
      <c r="F457" s="26">
        <f t="shared" ref="F457:F469" si="460">ROUND(E457/$E$454*100,1)</f>
        <v>0</v>
      </c>
      <c r="G457" s="26">
        <f t="shared" ref="G457:G469" si="461">ROUND(F457*$G$455/100,1)</f>
        <v>0</v>
      </c>
      <c r="H457" s="26">
        <f t="shared" ref="H457:H469" si="462">ROUND(G457*85/100,1)</f>
        <v>0</v>
      </c>
      <c r="I457" s="26">
        <f t="shared" ref="I457:I469" si="463">ROUND(G457*7/100,1)</f>
        <v>0</v>
      </c>
      <c r="J457" s="26">
        <f t="shared" ref="J457:J469" si="464">ROUND(G457*8/100,1)</f>
        <v>0</v>
      </c>
      <c r="K457" s="26">
        <f t="shared" si="456"/>
        <v>0</v>
      </c>
      <c r="L457" s="26">
        <f t="shared" ref="L457:L469" si="465">ROUND($L$455*F457/100,1)</f>
        <v>0</v>
      </c>
      <c r="M457" s="26">
        <f t="shared" si="457"/>
        <v>0</v>
      </c>
      <c r="N457" s="26">
        <f t="shared" ref="N457:N469" si="466">ROUND(L457*7/100,1)</f>
        <v>0</v>
      </c>
      <c r="O457" s="26">
        <f t="shared" ref="O457:O469" si="467">ROUND(L457*8/100,1)</f>
        <v>0</v>
      </c>
      <c r="P457" s="26">
        <f t="shared" si="458"/>
        <v>0</v>
      </c>
      <c r="Q457" s="26">
        <f t="shared" ref="Q457:Q469" si="468">ROUND($Q$455*F457/100,1)</f>
        <v>0</v>
      </c>
      <c r="R457" s="26">
        <f t="shared" ref="R457:R469" si="469">ROUND(Q457*85/100,1)</f>
        <v>0</v>
      </c>
      <c r="S457" s="26">
        <f t="shared" ref="S457:S469" si="470">ROUND(Q457*7/100,1)</f>
        <v>0</v>
      </c>
      <c r="T457" s="26">
        <f t="shared" ref="T457:T469" si="471">ROUND(Q457*8/100,1)</f>
        <v>0</v>
      </c>
      <c r="U457" s="26">
        <f t="shared" si="459"/>
        <v>0</v>
      </c>
    </row>
    <row r="458" spans="1:21" x14ac:dyDescent="0.2">
      <c r="A458" s="28" t="s">
        <v>487</v>
      </c>
      <c r="B458" s="26"/>
      <c r="C458" s="26"/>
      <c r="D458" s="26"/>
      <c r="E458" s="26">
        <f t="shared" si="423"/>
        <v>0</v>
      </c>
      <c r="F458" s="26">
        <f t="shared" si="460"/>
        <v>0</v>
      </c>
      <c r="G458" s="26">
        <f t="shared" si="461"/>
        <v>0</v>
      </c>
      <c r="H458" s="26">
        <f t="shared" si="462"/>
        <v>0</v>
      </c>
      <c r="I458" s="26">
        <f t="shared" si="463"/>
        <v>0</v>
      </c>
      <c r="J458" s="26">
        <f t="shared" si="464"/>
        <v>0</v>
      </c>
      <c r="K458" s="26">
        <f t="shared" si="456"/>
        <v>0</v>
      </c>
      <c r="L458" s="26">
        <f t="shared" si="465"/>
        <v>0</v>
      </c>
      <c r="M458" s="26">
        <f t="shared" si="457"/>
        <v>0</v>
      </c>
      <c r="N458" s="26">
        <f t="shared" si="466"/>
        <v>0</v>
      </c>
      <c r="O458" s="26">
        <f t="shared" si="467"/>
        <v>0</v>
      </c>
      <c r="P458" s="26">
        <f t="shared" si="458"/>
        <v>0</v>
      </c>
      <c r="Q458" s="26">
        <f t="shared" si="468"/>
        <v>0</v>
      </c>
      <c r="R458" s="26">
        <f t="shared" si="469"/>
        <v>0</v>
      </c>
      <c r="S458" s="26">
        <f t="shared" si="470"/>
        <v>0</v>
      </c>
      <c r="T458" s="26">
        <f t="shared" si="471"/>
        <v>0</v>
      </c>
      <c r="U458" s="26">
        <f t="shared" si="459"/>
        <v>0</v>
      </c>
    </row>
    <row r="459" spans="1:21" x14ac:dyDescent="0.2">
      <c r="A459" s="28" t="s">
        <v>488</v>
      </c>
      <c r="B459" s="26"/>
      <c r="C459" s="26"/>
      <c r="D459" s="26"/>
      <c r="E459" s="26">
        <f t="shared" si="423"/>
        <v>0</v>
      </c>
      <c r="F459" s="26">
        <f t="shared" si="460"/>
        <v>0</v>
      </c>
      <c r="G459" s="26">
        <f t="shared" si="461"/>
        <v>0</v>
      </c>
      <c r="H459" s="26">
        <f t="shared" si="462"/>
        <v>0</v>
      </c>
      <c r="I459" s="26">
        <f t="shared" si="463"/>
        <v>0</v>
      </c>
      <c r="J459" s="26">
        <f t="shared" si="464"/>
        <v>0</v>
      </c>
      <c r="K459" s="26">
        <f t="shared" si="456"/>
        <v>0</v>
      </c>
      <c r="L459" s="26">
        <f t="shared" si="465"/>
        <v>0</v>
      </c>
      <c r="M459" s="26">
        <f t="shared" si="457"/>
        <v>0</v>
      </c>
      <c r="N459" s="26">
        <f t="shared" si="466"/>
        <v>0</v>
      </c>
      <c r="O459" s="26">
        <f t="shared" si="467"/>
        <v>0</v>
      </c>
      <c r="P459" s="26">
        <f t="shared" si="458"/>
        <v>0</v>
      </c>
      <c r="Q459" s="26">
        <f t="shared" si="468"/>
        <v>0</v>
      </c>
      <c r="R459" s="26">
        <f t="shared" si="469"/>
        <v>0</v>
      </c>
      <c r="S459" s="26">
        <f t="shared" si="470"/>
        <v>0</v>
      </c>
      <c r="T459" s="26">
        <f t="shared" si="471"/>
        <v>0</v>
      </c>
      <c r="U459" s="26">
        <f t="shared" si="459"/>
        <v>0</v>
      </c>
    </row>
    <row r="460" spans="1:21" x14ac:dyDescent="0.2">
      <c r="A460" s="28" t="s">
        <v>489</v>
      </c>
      <c r="B460" s="26"/>
      <c r="C460" s="26"/>
      <c r="D460" s="26"/>
      <c r="E460" s="26">
        <f t="shared" si="423"/>
        <v>0</v>
      </c>
      <c r="F460" s="26">
        <f t="shared" si="460"/>
        <v>0</v>
      </c>
      <c r="G460" s="26">
        <f t="shared" si="461"/>
        <v>0</v>
      </c>
      <c r="H460" s="26">
        <f t="shared" si="462"/>
        <v>0</v>
      </c>
      <c r="I460" s="26">
        <f t="shared" si="463"/>
        <v>0</v>
      </c>
      <c r="J460" s="26">
        <f t="shared" si="464"/>
        <v>0</v>
      </c>
      <c r="K460" s="26">
        <f t="shared" si="456"/>
        <v>0</v>
      </c>
      <c r="L460" s="26">
        <f t="shared" si="465"/>
        <v>0</v>
      </c>
      <c r="M460" s="26">
        <f t="shared" si="457"/>
        <v>0</v>
      </c>
      <c r="N460" s="26">
        <f t="shared" si="466"/>
        <v>0</v>
      </c>
      <c r="O460" s="26">
        <f t="shared" si="467"/>
        <v>0</v>
      </c>
      <c r="P460" s="26">
        <f t="shared" si="458"/>
        <v>0</v>
      </c>
      <c r="Q460" s="26">
        <f t="shared" si="468"/>
        <v>0</v>
      </c>
      <c r="R460" s="26">
        <f t="shared" si="469"/>
        <v>0</v>
      </c>
      <c r="S460" s="26">
        <f t="shared" si="470"/>
        <v>0</v>
      </c>
      <c r="T460" s="26">
        <f t="shared" si="471"/>
        <v>0</v>
      </c>
      <c r="U460" s="26">
        <f t="shared" si="459"/>
        <v>0</v>
      </c>
    </row>
    <row r="461" spans="1:21" x14ac:dyDescent="0.2">
      <c r="A461" s="28" t="s">
        <v>490</v>
      </c>
      <c r="B461" s="26"/>
      <c r="C461" s="26"/>
      <c r="D461" s="26"/>
      <c r="E461" s="26">
        <f t="shared" si="423"/>
        <v>0</v>
      </c>
      <c r="F461" s="26">
        <f t="shared" si="460"/>
        <v>0</v>
      </c>
      <c r="G461" s="26">
        <f t="shared" si="461"/>
        <v>0</v>
      </c>
      <c r="H461" s="26">
        <f t="shared" si="462"/>
        <v>0</v>
      </c>
      <c r="I461" s="26">
        <f t="shared" si="463"/>
        <v>0</v>
      </c>
      <c r="J461" s="26">
        <f t="shared" si="464"/>
        <v>0</v>
      </c>
      <c r="K461" s="26">
        <f t="shared" si="456"/>
        <v>0</v>
      </c>
      <c r="L461" s="26">
        <f t="shared" si="465"/>
        <v>0</v>
      </c>
      <c r="M461" s="26">
        <f t="shared" si="457"/>
        <v>0</v>
      </c>
      <c r="N461" s="26">
        <f t="shared" si="466"/>
        <v>0</v>
      </c>
      <c r="O461" s="26">
        <f t="shared" si="467"/>
        <v>0</v>
      </c>
      <c r="P461" s="26">
        <f t="shared" si="458"/>
        <v>0</v>
      </c>
      <c r="Q461" s="26">
        <f t="shared" si="468"/>
        <v>0</v>
      </c>
      <c r="R461" s="26">
        <f t="shared" si="469"/>
        <v>0</v>
      </c>
      <c r="S461" s="26">
        <f t="shared" si="470"/>
        <v>0</v>
      </c>
      <c r="T461" s="26">
        <f t="shared" si="471"/>
        <v>0</v>
      </c>
      <c r="U461" s="26">
        <f t="shared" si="459"/>
        <v>0</v>
      </c>
    </row>
    <row r="462" spans="1:21" x14ac:dyDescent="0.2">
      <c r="A462" s="28" t="s">
        <v>491</v>
      </c>
      <c r="B462" s="26"/>
      <c r="C462" s="26"/>
      <c r="D462" s="26"/>
      <c r="E462" s="26">
        <f t="shared" si="423"/>
        <v>0</v>
      </c>
      <c r="F462" s="26">
        <f t="shared" si="460"/>
        <v>0</v>
      </c>
      <c r="G462" s="26">
        <f t="shared" si="461"/>
        <v>0</v>
      </c>
      <c r="H462" s="26">
        <f t="shared" si="462"/>
        <v>0</v>
      </c>
      <c r="I462" s="26">
        <f t="shared" si="463"/>
        <v>0</v>
      </c>
      <c r="J462" s="26">
        <f t="shared" si="464"/>
        <v>0</v>
      </c>
      <c r="K462" s="26">
        <f t="shared" si="456"/>
        <v>0</v>
      </c>
      <c r="L462" s="26">
        <f t="shared" si="465"/>
        <v>0</v>
      </c>
      <c r="M462" s="26">
        <f t="shared" si="457"/>
        <v>0</v>
      </c>
      <c r="N462" s="26">
        <f t="shared" si="466"/>
        <v>0</v>
      </c>
      <c r="O462" s="26">
        <f t="shared" si="467"/>
        <v>0</v>
      </c>
      <c r="P462" s="26">
        <f t="shared" si="458"/>
        <v>0</v>
      </c>
      <c r="Q462" s="26">
        <f t="shared" si="468"/>
        <v>0</v>
      </c>
      <c r="R462" s="26">
        <f t="shared" si="469"/>
        <v>0</v>
      </c>
      <c r="S462" s="26">
        <f t="shared" si="470"/>
        <v>0</v>
      </c>
      <c r="T462" s="26">
        <f t="shared" si="471"/>
        <v>0</v>
      </c>
      <c r="U462" s="26">
        <f t="shared" si="459"/>
        <v>0</v>
      </c>
    </row>
    <row r="463" spans="1:21" x14ac:dyDescent="0.2">
      <c r="A463" s="28" t="s">
        <v>492</v>
      </c>
      <c r="B463" s="26"/>
      <c r="C463" s="26"/>
      <c r="D463" s="26"/>
      <c r="E463" s="26">
        <f t="shared" si="423"/>
        <v>0</v>
      </c>
      <c r="F463" s="26">
        <f t="shared" si="460"/>
        <v>0</v>
      </c>
      <c r="G463" s="26">
        <f t="shared" si="461"/>
        <v>0</v>
      </c>
      <c r="H463" s="26">
        <f t="shared" si="462"/>
        <v>0</v>
      </c>
      <c r="I463" s="26">
        <f t="shared" si="463"/>
        <v>0</v>
      </c>
      <c r="J463" s="26">
        <f t="shared" si="464"/>
        <v>0</v>
      </c>
      <c r="K463" s="26">
        <f t="shared" si="456"/>
        <v>0</v>
      </c>
      <c r="L463" s="26">
        <f t="shared" si="465"/>
        <v>0</v>
      </c>
      <c r="M463" s="26">
        <f t="shared" si="457"/>
        <v>0</v>
      </c>
      <c r="N463" s="26">
        <f t="shared" si="466"/>
        <v>0</v>
      </c>
      <c r="O463" s="26">
        <f t="shared" si="467"/>
        <v>0</v>
      </c>
      <c r="P463" s="26">
        <f t="shared" si="458"/>
        <v>0</v>
      </c>
      <c r="Q463" s="26">
        <f t="shared" si="468"/>
        <v>0</v>
      </c>
      <c r="R463" s="26">
        <f t="shared" si="469"/>
        <v>0</v>
      </c>
      <c r="S463" s="26">
        <f t="shared" si="470"/>
        <v>0</v>
      </c>
      <c r="T463" s="26">
        <f t="shared" si="471"/>
        <v>0</v>
      </c>
      <c r="U463" s="26">
        <f t="shared" si="459"/>
        <v>0</v>
      </c>
    </row>
    <row r="464" spans="1:21" x14ac:dyDescent="0.2">
      <c r="A464" s="28" t="s">
        <v>493</v>
      </c>
      <c r="B464" s="26"/>
      <c r="C464" s="26"/>
      <c r="D464" s="26"/>
      <c r="E464" s="26">
        <f t="shared" si="423"/>
        <v>0</v>
      </c>
      <c r="F464" s="26">
        <f t="shared" si="460"/>
        <v>0</v>
      </c>
      <c r="G464" s="26">
        <f t="shared" si="461"/>
        <v>0</v>
      </c>
      <c r="H464" s="26">
        <f t="shared" si="462"/>
        <v>0</v>
      </c>
      <c r="I464" s="26">
        <f t="shared" si="463"/>
        <v>0</v>
      </c>
      <c r="J464" s="26">
        <f t="shared" si="464"/>
        <v>0</v>
      </c>
      <c r="K464" s="26">
        <f t="shared" si="456"/>
        <v>0</v>
      </c>
      <c r="L464" s="26">
        <f t="shared" si="465"/>
        <v>0</v>
      </c>
      <c r="M464" s="26">
        <f t="shared" si="457"/>
        <v>0</v>
      </c>
      <c r="N464" s="26">
        <f t="shared" si="466"/>
        <v>0</v>
      </c>
      <c r="O464" s="26">
        <f t="shared" si="467"/>
        <v>0</v>
      </c>
      <c r="P464" s="26">
        <f t="shared" si="458"/>
        <v>0</v>
      </c>
      <c r="Q464" s="26">
        <f t="shared" si="468"/>
        <v>0</v>
      </c>
      <c r="R464" s="26">
        <f t="shared" si="469"/>
        <v>0</v>
      </c>
      <c r="S464" s="26">
        <f t="shared" si="470"/>
        <v>0</v>
      </c>
      <c r="T464" s="26">
        <f t="shared" si="471"/>
        <v>0</v>
      </c>
      <c r="U464" s="26">
        <f t="shared" si="459"/>
        <v>0</v>
      </c>
    </row>
    <row r="465" spans="1:21" x14ac:dyDescent="0.2">
      <c r="A465" s="28" t="s">
        <v>494</v>
      </c>
      <c r="B465" s="26"/>
      <c r="C465" s="26"/>
      <c r="D465" s="26"/>
      <c r="E465" s="26">
        <f t="shared" si="423"/>
        <v>0</v>
      </c>
      <c r="F465" s="26">
        <f t="shared" si="460"/>
        <v>0</v>
      </c>
      <c r="G465" s="26">
        <f t="shared" si="461"/>
        <v>0</v>
      </c>
      <c r="H465" s="26">
        <f t="shared" si="462"/>
        <v>0</v>
      </c>
      <c r="I465" s="26">
        <f t="shared" si="463"/>
        <v>0</v>
      </c>
      <c r="J465" s="26">
        <f t="shared" si="464"/>
        <v>0</v>
      </c>
      <c r="K465" s="26">
        <f t="shared" si="456"/>
        <v>0</v>
      </c>
      <c r="L465" s="26">
        <f t="shared" si="465"/>
        <v>0</v>
      </c>
      <c r="M465" s="26">
        <f t="shared" si="457"/>
        <v>0</v>
      </c>
      <c r="N465" s="26">
        <f t="shared" si="466"/>
        <v>0</v>
      </c>
      <c r="O465" s="26">
        <f t="shared" si="467"/>
        <v>0</v>
      </c>
      <c r="P465" s="26">
        <f t="shared" si="458"/>
        <v>0</v>
      </c>
      <c r="Q465" s="26">
        <f t="shared" si="468"/>
        <v>0</v>
      </c>
      <c r="R465" s="26">
        <f t="shared" si="469"/>
        <v>0</v>
      </c>
      <c r="S465" s="26">
        <f t="shared" si="470"/>
        <v>0</v>
      </c>
      <c r="T465" s="26">
        <f t="shared" si="471"/>
        <v>0</v>
      </c>
      <c r="U465" s="26">
        <f t="shared" si="459"/>
        <v>0</v>
      </c>
    </row>
    <row r="466" spans="1:21" x14ac:dyDescent="0.2">
      <c r="A466" s="28" t="s">
        <v>495</v>
      </c>
      <c r="B466" s="26"/>
      <c r="C466" s="26"/>
      <c r="D466" s="26"/>
      <c r="E466" s="26">
        <f t="shared" ref="E466:E526" si="472">B466++C466+D466</f>
        <v>0</v>
      </c>
      <c r="F466" s="26">
        <f t="shared" si="460"/>
        <v>0</v>
      </c>
      <c r="G466" s="26">
        <f t="shared" si="461"/>
        <v>0</v>
      </c>
      <c r="H466" s="26">
        <f t="shared" si="462"/>
        <v>0</v>
      </c>
      <c r="I466" s="26">
        <f t="shared" si="463"/>
        <v>0</v>
      </c>
      <c r="J466" s="26">
        <f t="shared" si="464"/>
        <v>0</v>
      </c>
      <c r="K466" s="26">
        <f t="shared" si="456"/>
        <v>0</v>
      </c>
      <c r="L466" s="26">
        <f t="shared" si="465"/>
        <v>0</v>
      </c>
      <c r="M466" s="26">
        <f t="shared" si="457"/>
        <v>0</v>
      </c>
      <c r="N466" s="26">
        <f t="shared" si="466"/>
        <v>0</v>
      </c>
      <c r="O466" s="26">
        <f t="shared" si="467"/>
        <v>0</v>
      </c>
      <c r="P466" s="26">
        <f t="shared" si="458"/>
        <v>0</v>
      </c>
      <c r="Q466" s="26">
        <f t="shared" si="468"/>
        <v>0</v>
      </c>
      <c r="R466" s="26">
        <f t="shared" si="469"/>
        <v>0</v>
      </c>
      <c r="S466" s="26">
        <f t="shared" si="470"/>
        <v>0</v>
      </c>
      <c r="T466" s="26">
        <f t="shared" si="471"/>
        <v>0</v>
      </c>
      <c r="U466" s="26">
        <f t="shared" si="459"/>
        <v>0</v>
      </c>
    </row>
    <row r="467" spans="1:21" x14ac:dyDescent="0.2">
      <c r="A467" s="28" t="s">
        <v>496</v>
      </c>
      <c r="B467" s="26"/>
      <c r="C467" s="26"/>
      <c r="D467" s="26"/>
      <c r="E467" s="26">
        <f t="shared" si="472"/>
        <v>0</v>
      </c>
      <c r="F467" s="26">
        <f t="shared" si="460"/>
        <v>0</v>
      </c>
      <c r="G467" s="26">
        <f t="shared" si="461"/>
        <v>0</v>
      </c>
      <c r="H467" s="26">
        <f t="shared" si="462"/>
        <v>0</v>
      </c>
      <c r="I467" s="26">
        <f t="shared" si="463"/>
        <v>0</v>
      </c>
      <c r="J467" s="26">
        <f t="shared" si="464"/>
        <v>0</v>
      </c>
      <c r="K467" s="26">
        <f t="shared" si="456"/>
        <v>0</v>
      </c>
      <c r="L467" s="26">
        <f t="shared" si="465"/>
        <v>0</v>
      </c>
      <c r="M467" s="26">
        <f t="shared" si="457"/>
        <v>0</v>
      </c>
      <c r="N467" s="26">
        <f t="shared" si="466"/>
        <v>0</v>
      </c>
      <c r="O467" s="26">
        <f t="shared" si="467"/>
        <v>0</v>
      </c>
      <c r="P467" s="26">
        <f t="shared" si="458"/>
        <v>0</v>
      </c>
      <c r="Q467" s="26">
        <f t="shared" si="468"/>
        <v>0</v>
      </c>
      <c r="R467" s="26">
        <f t="shared" si="469"/>
        <v>0</v>
      </c>
      <c r="S467" s="26">
        <f t="shared" si="470"/>
        <v>0</v>
      </c>
      <c r="T467" s="26">
        <f t="shared" si="471"/>
        <v>0</v>
      </c>
      <c r="U467" s="26">
        <f t="shared" si="459"/>
        <v>0</v>
      </c>
    </row>
    <row r="468" spans="1:21" x14ac:dyDescent="0.2">
      <c r="A468" s="28" t="s">
        <v>497</v>
      </c>
      <c r="B468" s="26"/>
      <c r="C468" s="26"/>
      <c r="D468" s="26"/>
      <c r="E468" s="26">
        <f t="shared" si="472"/>
        <v>0</v>
      </c>
      <c r="F468" s="26">
        <f t="shared" si="460"/>
        <v>0</v>
      </c>
      <c r="G468" s="26">
        <f t="shared" si="461"/>
        <v>0</v>
      </c>
      <c r="H468" s="26">
        <f t="shared" si="462"/>
        <v>0</v>
      </c>
      <c r="I468" s="26">
        <f t="shared" si="463"/>
        <v>0</v>
      </c>
      <c r="J468" s="26">
        <f t="shared" si="464"/>
        <v>0</v>
      </c>
      <c r="K468" s="26">
        <f t="shared" si="456"/>
        <v>0</v>
      </c>
      <c r="L468" s="26">
        <f t="shared" si="465"/>
        <v>0</v>
      </c>
      <c r="M468" s="26">
        <f t="shared" si="457"/>
        <v>0</v>
      </c>
      <c r="N468" s="26">
        <f t="shared" si="466"/>
        <v>0</v>
      </c>
      <c r="O468" s="26">
        <f t="shared" si="467"/>
        <v>0</v>
      </c>
      <c r="P468" s="26">
        <f t="shared" si="458"/>
        <v>0</v>
      </c>
      <c r="Q468" s="26">
        <f t="shared" si="468"/>
        <v>0</v>
      </c>
      <c r="R468" s="26">
        <f t="shared" si="469"/>
        <v>0</v>
      </c>
      <c r="S468" s="26">
        <f t="shared" si="470"/>
        <v>0</v>
      </c>
      <c r="T468" s="26">
        <f t="shared" si="471"/>
        <v>0</v>
      </c>
      <c r="U468" s="26">
        <f t="shared" si="459"/>
        <v>0</v>
      </c>
    </row>
    <row r="469" spans="1:21" x14ac:dyDescent="0.2">
      <c r="A469" s="28" t="s">
        <v>498</v>
      </c>
      <c r="B469" s="26"/>
      <c r="C469" s="26"/>
      <c r="D469" s="26"/>
      <c r="E469" s="26">
        <f t="shared" si="472"/>
        <v>0</v>
      </c>
      <c r="F469" s="26">
        <f t="shared" si="460"/>
        <v>0</v>
      </c>
      <c r="G469" s="26">
        <f t="shared" si="461"/>
        <v>0</v>
      </c>
      <c r="H469" s="26">
        <f t="shared" si="462"/>
        <v>0</v>
      </c>
      <c r="I469" s="26">
        <f t="shared" si="463"/>
        <v>0</v>
      </c>
      <c r="J469" s="26">
        <f t="shared" si="464"/>
        <v>0</v>
      </c>
      <c r="K469" s="26">
        <f t="shared" si="456"/>
        <v>0</v>
      </c>
      <c r="L469" s="26">
        <f t="shared" si="465"/>
        <v>0</v>
      </c>
      <c r="M469" s="26">
        <f t="shared" si="457"/>
        <v>0</v>
      </c>
      <c r="N469" s="26">
        <f t="shared" si="466"/>
        <v>0</v>
      </c>
      <c r="O469" s="26">
        <f t="shared" si="467"/>
        <v>0</v>
      </c>
      <c r="P469" s="26">
        <f t="shared" si="458"/>
        <v>0</v>
      </c>
      <c r="Q469" s="26">
        <f t="shared" si="468"/>
        <v>0</v>
      </c>
      <c r="R469" s="26">
        <f t="shared" si="469"/>
        <v>0</v>
      </c>
      <c r="S469" s="26">
        <f t="shared" si="470"/>
        <v>0</v>
      </c>
      <c r="T469" s="26">
        <f t="shared" si="471"/>
        <v>0</v>
      </c>
      <c r="U469" s="26">
        <f t="shared" si="459"/>
        <v>0</v>
      </c>
    </row>
    <row r="470" spans="1:21" x14ac:dyDescent="0.2">
      <c r="A470" s="23" t="s">
        <v>499</v>
      </c>
      <c r="B470" s="24">
        <f>SUM(B471:B485)</f>
        <v>2425.9</v>
      </c>
      <c r="C470" s="24">
        <f>SUM(C471:C485)</f>
        <v>989.9</v>
      </c>
      <c r="D470" s="24">
        <f>SUM(D471:D485)</f>
        <v>0</v>
      </c>
      <c r="E470" s="24">
        <f>SUM(E471:E485)</f>
        <v>3415.8</v>
      </c>
      <c r="F470" s="24"/>
      <c r="G470" s="24">
        <f>SUM(G471:G485)-G471</f>
        <v>4329.2</v>
      </c>
      <c r="H470" s="24">
        <f>SUM(H471:H485)</f>
        <v>3679.8</v>
      </c>
      <c r="I470" s="24">
        <f>SUM(I471:I485)</f>
        <v>649.4</v>
      </c>
      <c r="J470" s="24">
        <f>SUM(J471:J485)</f>
        <v>0</v>
      </c>
      <c r="K470" s="24">
        <f>SUM(K471:K485)</f>
        <v>4329.2</v>
      </c>
      <c r="L470" s="24">
        <f>SUM(L471:L485)-L471</f>
        <v>4658.2</v>
      </c>
      <c r="M470" s="24">
        <f>SUM(M471:M485)+0.1</f>
        <v>3959.5</v>
      </c>
      <c r="N470" s="24">
        <f>SUM(N471:N485)</f>
        <v>698.7</v>
      </c>
      <c r="O470" s="24">
        <f>SUM(O471:O485)</f>
        <v>0</v>
      </c>
      <c r="P470" s="24">
        <f>SUM(P471:P485)+0.1</f>
        <v>4658.2000000000007</v>
      </c>
      <c r="Q470" s="24">
        <f>SUM(Q471:Q485)-Q471</f>
        <v>5026.2</v>
      </c>
      <c r="R470" s="24">
        <f>SUM(R471:R485)+0.1</f>
        <v>4272.3</v>
      </c>
      <c r="S470" s="24">
        <f>SUM(S471:S485)</f>
        <v>753.9</v>
      </c>
      <c r="T470" s="24">
        <f>SUM(T471:T485)</f>
        <v>0</v>
      </c>
      <c r="U470" s="24">
        <f>SUM(U471:U485)+0.1</f>
        <v>5026.2</v>
      </c>
    </row>
    <row r="471" spans="1:21" ht="25.5" x14ac:dyDescent="0.2">
      <c r="A471" s="25" t="s">
        <v>500</v>
      </c>
      <c r="B471" s="26"/>
      <c r="C471" s="26"/>
      <c r="D471" s="26"/>
      <c r="E471" s="26">
        <f t="shared" si="472"/>
        <v>0</v>
      </c>
      <c r="F471" s="26"/>
      <c r="G471" s="27">
        <f>'прогноз 2026-2028'!AR35</f>
        <v>4329.2</v>
      </c>
      <c r="H471" s="27"/>
      <c r="I471" s="27"/>
      <c r="J471" s="27"/>
      <c r="K471" s="27"/>
      <c r="L471" s="27">
        <f>'прогноз 2026-2028'!AW35</f>
        <v>4658.2</v>
      </c>
      <c r="M471" s="27"/>
      <c r="N471" s="27"/>
      <c r="O471" s="27"/>
      <c r="P471" s="27"/>
      <c r="Q471" s="27">
        <f>'прогноз 2026-2028'!BB35</f>
        <v>5026.2</v>
      </c>
      <c r="R471" s="27"/>
      <c r="S471" s="27"/>
      <c r="T471" s="27"/>
      <c r="U471" s="27"/>
    </row>
    <row r="472" spans="1:21" x14ac:dyDescent="0.2">
      <c r="A472" s="29" t="s">
        <v>501</v>
      </c>
      <c r="B472" s="26">
        <v>2425.9</v>
      </c>
      <c r="C472" s="26">
        <v>989.9</v>
      </c>
      <c r="D472" s="26"/>
      <c r="E472" s="26">
        <f t="shared" si="472"/>
        <v>3415.8</v>
      </c>
      <c r="F472" s="26">
        <f>ROUND(E472/$E$470*100,1)</f>
        <v>100</v>
      </c>
      <c r="G472" s="26">
        <f>ROUND(F472*$G$471/100,1)</f>
        <v>4329.2</v>
      </c>
      <c r="H472" s="26">
        <f t="shared" ref="H472:H485" si="473">ROUND(G472*85/100,1)</f>
        <v>3679.8</v>
      </c>
      <c r="I472" s="26">
        <f>ROUND(G472*15/100,1)</f>
        <v>649.4</v>
      </c>
      <c r="J472" s="26"/>
      <c r="K472" s="26">
        <f t="shared" ref="K472:K485" si="474">H472+I472+J472</f>
        <v>4329.2</v>
      </c>
      <c r="L472" s="26">
        <f>ROUND($L$471*F472/100,1)</f>
        <v>4658.2</v>
      </c>
      <c r="M472" s="26">
        <f>ROUND(L472*85/100,1)-0.1</f>
        <v>3959.4</v>
      </c>
      <c r="N472" s="26">
        <f>ROUND(L472*15/100,1)</f>
        <v>698.7</v>
      </c>
      <c r="O472" s="26"/>
      <c r="P472" s="26">
        <f t="shared" ref="P472:P485" si="475">M472+N472+O472</f>
        <v>4658.1000000000004</v>
      </c>
      <c r="Q472" s="26">
        <f>ROUND($Q$471*F472/100,1)</f>
        <v>5026.2</v>
      </c>
      <c r="R472" s="26">
        <f>ROUND(Q472*85/100,1)-0.1</f>
        <v>4272.2</v>
      </c>
      <c r="S472" s="26">
        <f>ROUND(Q472*15/100,1)</f>
        <v>753.9</v>
      </c>
      <c r="T472" s="26"/>
      <c r="U472" s="26">
        <f t="shared" ref="U472:U485" si="476">R472+S472+T472</f>
        <v>5026.0999999999995</v>
      </c>
    </row>
    <row r="473" spans="1:21" x14ac:dyDescent="0.2">
      <c r="A473" s="29" t="s">
        <v>502</v>
      </c>
      <c r="B473" s="26"/>
      <c r="C473" s="26"/>
      <c r="D473" s="26"/>
      <c r="E473" s="26">
        <f t="shared" si="472"/>
        <v>0</v>
      </c>
      <c r="F473" s="26">
        <f t="shared" ref="F473:F485" si="477">ROUND(E473/$E$470*100,1)</f>
        <v>0</v>
      </c>
      <c r="G473" s="26">
        <f t="shared" ref="G473:G485" si="478">ROUND(F473*$G$471/100,1)</f>
        <v>0</v>
      </c>
      <c r="H473" s="26">
        <f t="shared" si="473"/>
        <v>0</v>
      </c>
      <c r="I473" s="26">
        <f>ROUND(G473*15/100,1)</f>
        <v>0</v>
      </c>
      <c r="J473" s="26">
        <f t="shared" ref="J473:J485" si="479">ROUND(G473*8/100,1)</f>
        <v>0</v>
      </c>
      <c r="K473" s="26">
        <f t="shared" si="474"/>
        <v>0</v>
      </c>
      <c r="L473" s="26">
        <f t="shared" ref="L473:L485" si="480">ROUND($L$471*F473/100,1)</f>
        <v>0</v>
      </c>
      <c r="M473" s="26">
        <f t="shared" ref="M473:M485" si="481">ROUND(L473*85/100,1)</f>
        <v>0</v>
      </c>
      <c r="N473" s="26">
        <f>ROUND(L473*15/100,1)</f>
        <v>0</v>
      </c>
      <c r="O473" s="26">
        <f t="shared" ref="O473:O485" si="482">ROUND(L473*8/100,1)</f>
        <v>0</v>
      </c>
      <c r="P473" s="26">
        <f t="shared" si="475"/>
        <v>0</v>
      </c>
      <c r="Q473" s="26">
        <f t="shared" ref="Q473:Q485" si="483">ROUND($Q$471*F473/100,1)</f>
        <v>0</v>
      </c>
      <c r="R473" s="26">
        <f t="shared" ref="R473:R485" si="484">ROUND(Q473*85/100,1)</f>
        <v>0</v>
      </c>
      <c r="S473" s="26">
        <f>ROUND(Q473*15/100,1)</f>
        <v>0</v>
      </c>
      <c r="T473" s="26">
        <f t="shared" ref="T473:T485" si="485">ROUND(Q473*8/100,1)</f>
        <v>0</v>
      </c>
      <c r="U473" s="26">
        <f t="shared" si="476"/>
        <v>0</v>
      </c>
    </row>
    <row r="474" spans="1:21" x14ac:dyDescent="0.2">
      <c r="A474" s="29" t="s">
        <v>503</v>
      </c>
      <c r="B474" s="26"/>
      <c r="C474" s="26"/>
      <c r="D474" s="26"/>
      <c r="E474" s="26">
        <f t="shared" si="472"/>
        <v>0</v>
      </c>
      <c r="F474" s="26">
        <f t="shared" si="477"/>
        <v>0</v>
      </c>
      <c r="G474" s="26">
        <f t="shared" si="478"/>
        <v>0</v>
      </c>
      <c r="H474" s="26">
        <f t="shared" si="473"/>
        <v>0</v>
      </c>
      <c r="I474" s="26">
        <f t="shared" ref="I474:I485" si="486">ROUND(G474*7/100,1)</f>
        <v>0</v>
      </c>
      <c r="J474" s="26">
        <f t="shared" si="479"/>
        <v>0</v>
      </c>
      <c r="K474" s="26">
        <f t="shared" si="474"/>
        <v>0</v>
      </c>
      <c r="L474" s="26">
        <f t="shared" si="480"/>
        <v>0</v>
      </c>
      <c r="M474" s="26">
        <f t="shared" si="481"/>
        <v>0</v>
      </c>
      <c r="N474" s="26">
        <f t="shared" ref="N474:N485" si="487">ROUND(L474*7/100,1)</f>
        <v>0</v>
      </c>
      <c r="O474" s="26">
        <f t="shared" si="482"/>
        <v>0</v>
      </c>
      <c r="P474" s="26">
        <f t="shared" si="475"/>
        <v>0</v>
      </c>
      <c r="Q474" s="26">
        <f t="shared" si="483"/>
        <v>0</v>
      </c>
      <c r="R474" s="26">
        <f t="shared" si="484"/>
        <v>0</v>
      </c>
      <c r="S474" s="26">
        <f t="shared" ref="S474:S485" si="488">ROUND(Q474*7/100,1)</f>
        <v>0</v>
      </c>
      <c r="T474" s="26">
        <f t="shared" si="485"/>
        <v>0</v>
      </c>
      <c r="U474" s="26">
        <f t="shared" si="476"/>
        <v>0</v>
      </c>
    </row>
    <row r="475" spans="1:21" x14ac:dyDescent="0.2">
      <c r="A475" s="28" t="s">
        <v>504</v>
      </c>
      <c r="B475" s="26"/>
      <c r="C475" s="26"/>
      <c r="D475" s="26"/>
      <c r="E475" s="26">
        <f t="shared" si="472"/>
        <v>0</v>
      </c>
      <c r="F475" s="26">
        <f t="shared" si="477"/>
        <v>0</v>
      </c>
      <c r="G475" s="26">
        <f t="shared" si="478"/>
        <v>0</v>
      </c>
      <c r="H475" s="26">
        <f t="shared" si="473"/>
        <v>0</v>
      </c>
      <c r="I475" s="26">
        <f t="shared" si="486"/>
        <v>0</v>
      </c>
      <c r="J475" s="26">
        <f t="shared" si="479"/>
        <v>0</v>
      </c>
      <c r="K475" s="26">
        <f t="shared" si="474"/>
        <v>0</v>
      </c>
      <c r="L475" s="26">
        <f t="shared" si="480"/>
        <v>0</v>
      </c>
      <c r="M475" s="26">
        <f t="shared" si="481"/>
        <v>0</v>
      </c>
      <c r="N475" s="26">
        <f t="shared" si="487"/>
        <v>0</v>
      </c>
      <c r="O475" s="26">
        <f t="shared" si="482"/>
        <v>0</v>
      </c>
      <c r="P475" s="26">
        <f t="shared" si="475"/>
        <v>0</v>
      </c>
      <c r="Q475" s="26">
        <f t="shared" si="483"/>
        <v>0</v>
      </c>
      <c r="R475" s="26">
        <f t="shared" si="484"/>
        <v>0</v>
      </c>
      <c r="S475" s="26">
        <f t="shared" si="488"/>
        <v>0</v>
      </c>
      <c r="T475" s="26">
        <f t="shared" si="485"/>
        <v>0</v>
      </c>
      <c r="U475" s="26">
        <f t="shared" si="476"/>
        <v>0</v>
      </c>
    </row>
    <row r="476" spans="1:21" x14ac:dyDescent="0.2">
      <c r="A476" s="28" t="s">
        <v>505</v>
      </c>
      <c r="B476" s="26"/>
      <c r="C476" s="26"/>
      <c r="D476" s="26"/>
      <c r="E476" s="26">
        <f t="shared" si="472"/>
        <v>0</v>
      </c>
      <c r="F476" s="26">
        <f t="shared" si="477"/>
        <v>0</v>
      </c>
      <c r="G476" s="26">
        <f t="shared" si="478"/>
        <v>0</v>
      </c>
      <c r="H476" s="26">
        <f t="shared" si="473"/>
        <v>0</v>
      </c>
      <c r="I476" s="26">
        <f t="shared" si="486"/>
        <v>0</v>
      </c>
      <c r="J476" s="26">
        <f t="shared" si="479"/>
        <v>0</v>
      </c>
      <c r="K476" s="26">
        <f t="shared" si="474"/>
        <v>0</v>
      </c>
      <c r="L476" s="26">
        <f t="shared" si="480"/>
        <v>0</v>
      </c>
      <c r="M476" s="26">
        <f t="shared" si="481"/>
        <v>0</v>
      </c>
      <c r="N476" s="26">
        <f t="shared" si="487"/>
        <v>0</v>
      </c>
      <c r="O476" s="26">
        <f t="shared" si="482"/>
        <v>0</v>
      </c>
      <c r="P476" s="26">
        <f t="shared" si="475"/>
        <v>0</v>
      </c>
      <c r="Q476" s="26">
        <f t="shared" si="483"/>
        <v>0</v>
      </c>
      <c r="R476" s="26">
        <f t="shared" si="484"/>
        <v>0</v>
      </c>
      <c r="S476" s="26">
        <f t="shared" si="488"/>
        <v>0</v>
      </c>
      <c r="T476" s="26">
        <f t="shared" si="485"/>
        <v>0</v>
      </c>
      <c r="U476" s="26">
        <f t="shared" si="476"/>
        <v>0</v>
      </c>
    </row>
    <row r="477" spans="1:21" x14ac:dyDescent="0.2">
      <c r="A477" s="28" t="s">
        <v>506</v>
      </c>
      <c r="B477" s="26"/>
      <c r="C477" s="26"/>
      <c r="D477" s="26"/>
      <c r="E477" s="26">
        <f t="shared" si="472"/>
        <v>0</v>
      </c>
      <c r="F477" s="26">
        <f t="shared" si="477"/>
        <v>0</v>
      </c>
      <c r="G477" s="26">
        <f t="shared" si="478"/>
        <v>0</v>
      </c>
      <c r="H477" s="26">
        <f t="shared" si="473"/>
        <v>0</v>
      </c>
      <c r="I477" s="26">
        <f t="shared" si="486"/>
        <v>0</v>
      </c>
      <c r="J477" s="26">
        <f t="shared" si="479"/>
        <v>0</v>
      </c>
      <c r="K477" s="26">
        <f t="shared" si="474"/>
        <v>0</v>
      </c>
      <c r="L477" s="26">
        <f t="shared" si="480"/>
        <v>0</v>
      </c>
      <c r="M477" s="26">
        <f t="shared" si="481"/>
        <v>0</v>
      </c>
      <c r="N477" s="26">
        <f t="shared" si="487"/>
        <v>0</v>
      </c>
      <c r="O477" s="26">
        <f t="shared" si="482"/>
        <v>0</v>
      </c>
      <c r="P477" s="26">
        <f t="shared" si="475"/>
        <v>0</v>
      </c>
      <c r="Q477" s="26">
        <f t="shared" si="483"/>
        <v>0</v>
      </c>
      <c r="R477" s="26">
        <f t="shared" si="484"/>
        <v>0</v>
      </c>
      <c r="S477" s="26">
        <f t="shared" si="488"/>
        <v>0</v>
      </c>
      <c r="T477" s="26">
        <f t="shared" si="485"/>
        <v>0</v>
      </c>
      <c r="U477" s="26">
        <f t="shared" si="476"/>
        <v>0</v>
      </c>
    </row>
    <row r="478" spans="1:21" x14ac:dyDescent="0.2">
      <c r="A478" s="28" t="s">
        <v>507</v>
      </c>
      <c r="B478" s="26"/>
      <c r="C478" s="26"/>
      <c r="D478" s="26"/>
      <c r="E478" s="26">
        <f t="shared" si="472"/>
        <v>0</v>
      </c>
      <c r="F478" s="26">
        <f t="shared" si="477"/>
        <v>0</v>
      </c>
      <c r="G478" s="26">
        <f t="shared" si="478"/>
        <v>0</v>
      </c>
      <c r="H478" s="26">
        <f t="shared" si="473"/>
        <v>0</v>
      </c>
      <c r="I478" s="26">
        <f t="shared" si="486"/>
        <v>0</v>
      </c>
      <c r="J478" s="26">
        <f t="shared" si="479"/>
        <v>0</v>
      </c>
      <c r="K478" s="26">
        <f t="shared" si="474"/>
        <v>0</v>
      </c>
      <c r="L478" s="26">
        <f t="shared" si="480"/>
        <v>0</v>
      </c>
      <c r="M478" s="26">
        <f t="shared" si="481"/>
        <v>0</v>
      </c>
      <c r="N478" s="26">
        <f t="shared" si="487"/>
        <v>0</v>
      </c>
      <c r="O478" s="26">
        <f t="shared" si="482"/>
        <v>0</v>
      </c>
      <c r="P478" s="26">
        <f t="shared" si="475"/>
        <v>0</v>
      </c>
      <c r="Q478" s="26">
        <f t="shared" si="483"/>
        <v>0</v>
      </c>
      <c r="R478" s="26">
        <f t="shared" si="484"/>
        <v>0</v>
      </c>
      <c r="S478" s="26">
        <f t="shared" si="488"/>
        <v>0</v>
      </c>
      <c r="T478" s="26">
        <f t="shared" si="485"/>
        <v>0</v>
      </c>
      <c r="U478" s="26">
        <f t="shared" si="476"/>
        <v>0</v>
      </c>
    </row>
    <row r="479" spans="1:21" x14ac:dyDescent="0.2">
      <c r="A479" s="28" t="s">
        <v>97</v>
      </c>
      <c r="B479" s="26"/>
      <c r="C479" s="26"/>
      <c r="D479" s="26"/>
      <c r="E479" s="26">
        <f t="shared" si="472"/>
        <v>0</v>
      </c>
      <c r="F479" s="26">
        <f t="shared" si="477"/>
        <v>0</v>
      </c>
      <c r="G479" s="26">
        <f t="shared" si="478"/>
        <v>0</v>
      </c>
      <c r="H479" s="26">
        <f t="shared" si="473"/>
        <v>0</v>
      </c>
      <c r="I479" s="26">
        <f t="shared" si="486"/>
        <v>0</v>
      </c>
      <c r="J479" s="26">
        <f t="shared" si="479"/>
        <v>0</v>
      </c>
      <c r="K479" s="26">
        <f t="shared" si="474"/>
        <v>0</v>
      </c>
      <c r="L479" s="26">
        <f t="shared" si="480"/>
        <v>0</v>
      </c>
      <c r="M479" s="26">
        <f t="shared" si="481"/>
        <v>0</v>
      </c>
      <c r="N479" s="26">
        <f t="shared" si="487"/>
        <v>0</v>
      </c>
      <c r="O479" s="26">
        <f t="shared" si="482"/>
        <v>0</v>
      </c>
      <c r="P479" s="26">
        <f t="shared" si="475"/>
        <v>0</v>
      </c>
      <c r="Q479" s="26">
        <f t="shared" si="483"/>
        <v>0</v>
      </c>
      <c r="R479" s="26">
        <f t="shared" si="484"/>
        <v>0</v>
      </c>
      <c r="S479" s="26">
        <f t="shared" si="488"/>
        <v>0</v>
      </c>
      <c r="T479" s="26">
        <f t="shared" si="485"/>
        <v>0</v>
      </c>
      <c r="U479" s="26">
        <f t="shared" si="476"/>
        <v>0</v>
      </c>
    </row>
    <row r="480" spans="1:21" x14ac:dyDescent="0.2">
      <c r="A480" s="28" t="s">
        <v>258</v>
      </c>
      <c r="B480" s="26"/>
      <c r="C480" s="26"/>
      <c r="D480" s="26"/>
      <c r="E480" s="26">
        <f t="shared" si="472"/>
        <v>0</v>
      </c>
      <c r="F480" s="26">
        <f t="shared" si="477"/>
        <v>0</v>
      </c>
      <c r="G480" s="26">
        <f t="shared" si="478"/>
        <v>0</v>
      </c>
      <c r="H480" s="26">
        <f t="shared" si="473"/>
        <v>0</v>
      </c>
      <c r="I480" s="26">
        <f t="shared" si="486"/>
        <v>0</v>
      </c>
      <c r="J480" s="26">
        <f t="shared" si="479"/>
        <v>0</v>
      </c>
      <c r="K480" s="26">
        <f t="shared" si="474"/>
        <v>0</v>
      </c>
      <c r="L480" s="26">
        <f t="shared" si="480"/>
        <v>0</v>
      </c>
      <c r="M480" s="26">
        <f t="shared" si="481"/>
        <v>0</v>
      </c>
      <c r="N480" s="26">
        <f t="shared" si="487"/>
        <v>0</v>
      </c>
      <c r="O480" s="26">
        <f t="shared" si="482"/>
        <v>0</v>
      </c>
      <c r="P480" s="26">
        <f t="shared" si="475"/>
        <v>0</v>
      </c>
      <c r="Q480" s="26">
        <f t="shared" si="483"/>
        <v>0</v>
      </c>
      <c r="R480" s="26">
        <f t="shared" si="484"/>
        <v>0</v>
      </c>
      <c r="S480" s="26">
        <f t="shared" si="488"/>
        <v>0</v>
      </c>
      <c r="T480" s="26">
        <f t="shared" si="485"/>
        <v>0</v>
      </c>
      <c r="U480" s="26">
        <f t="shared" si="476"/>
        <v>0</v>
      </c>
    </row>
    <row r="481" spans="1:21" x14ac:dyDescent="0.2">
      <c r="A481" s="28" t="s">
        <v>508</v>
      </c>
      <c r="B481" s="26"/>
      <c r="C481" s="26"/>
      <c r="D481" s="26"/>
      <c r="E481" s="26">
        <f t="shared" si="472"/>
        <v>0</v>
      </c>
      <c r="F481" s="26">
        <f t="shared" si="477"/>
        <v>0</v>
      </c>
      <c r="G481" s="26">
        <f t="shared" si="478"/>
        <v>0</v>
      </c>
      <c r="H481" s="26">
        <f t="shared" si="473"/>
        <v>0</v>
      </c>
      <c r="I481" s="26">
        <f t="shared" si="486"/>
        <v>0</v>
      </c>
      <c r="J481" s="26">
        <f t="shared" si="479"/>
        <v>0</v>
      </c>
      <c r="K481" s="26">
        <f t="shared" si="474"/>
        <v>0</v>
      </c>
      <c r="L481" s="26">
        <f t="shared" si="480"/>
        <v>0</v>
      </c>
      <c r="M481" s="26">
        <f t="shared" si="481"/>
        <v>0</v>
      </c>
      <c r="N481" s="26">
        <f t="shared" si="487"/>
        <v>0</v>
      </c>
      <c r="O481" s="26">
        <f t="shared" si="482"/>
        <v>0</v>
      </c>
      <c r="P481" s="26">
        <f t="shared" si="475"/>
        <v>0</v>
      </c>
      <c r="Q481" s="26">
        <f t="shared" si="483"/>
        <v>0</v>
      </c>
      <c r="R481" s="26">
        <f t="shared" si="484"/>
        <v>0</v>
      </c>
      <c r="S481" s="26">
        <f t="shared" si="488"/>
        <v>0</v>
      </c>
      <c r="T481" s="26">
        <f t="shared" si="485"/>
        <v>0</v>
      </c>
      <c r="U481" s="26">
        <f t="shared" si="476"/>
        <v>0</v>
      </c>
    </row>
    <row r="482" spans="1:21" x14ac:dyDescent="0.2">
      <c r="A482" s="28" t="s">
        <v>509</v>
      </c>
      <c r="B482" s="26"/>
      <c r="C482" s="26"/>
      <c r="D482" s="26"/>
      <c r="E482" s="26">
        <f t="shared" si="472"/>
        <v>0</v>
      </c>
      <c r="F482" s="26">
        <f t="shared" si="477"/>
        <v>0</v>
      </c>
      <c r="G482" s="26">
        <f t="shared" si="478"/>
        <v>0</v>
      </c>
      <c r="H482" s="26">
        <f t="shared" si="473"/>
        <v>0</v>
      </c>
      <c r="I482" s="26">
        <f t="shared" si="486"/>
        <v>0</v>
      </c>
      <c r="J482" s="26">
        <f t="shared" si="479"/>
        <v>0</v>
      </c>
      <c r="K482" s="26">
        <f t="shared" si="474"/>
        <v>0</v>
      </c>
      <c r="L482" s="26">
        <f t="shared" si="480"/>
        <v>0</v>
      </c>
      <c r="M482" s="26">
        <f t="shared" si="481"/>
        <v>0</v>
      </c>
      <c r="N482" s="26">
        <f t="shared" si="487"/>
        <v>0</v>
      </c>
      <c r="O482" s="26">
        <f t="shared" si="482"/>
        <v>0</v>
      </c>
      <c r="P482" s="26">
        <f t="shared" si="475"/>
        <v>0</v>
      </c>
      <c r="Q482" s="26">
        <f t="shared" si="483"/>
        <v>0</v>
      </c>
      <c r="R482" s="26">
        <f t="shared" si="484"/>
        <v>0</v>
      </c>
      <c r="S482" s="26">
        <f t="shared" si="488"/>
        <v>0</v>
      </c>
      <c r="T482" s="26">
        <f t="shared" si="485"/>
        <v>0</v>
      </c>
      <c r="U482" s="26">
        <f t="shared" si="476"/>
        <v>0</v>
      </c>
    </row>
    <row r="483" spans="1:21" x14ac:dyDescent="0.2">
      <c r="A483" s="28" t="s">
        <v>510</v>
      </c>
      <c r="B483" s="26"/>
      <c r="C483" s="26"/>
      <c r="D483" s="26"/>
      <c r="E483" s="26">
        <f t="shared" si="472"/>
        <v>0</v>
      </c>
      <c r="F483" s="26">
        <f t="shared" si="477"/>
        <v>0</v>
      </c>
      <c r="G483" s="26">
        <f t="shared" si="478"/>
        <v>0</v>
      </c>
      <c r="H483" s="26">
        <f t="shared" si="473"/>
        <v>0</v>
      </c>
      <c r="I483" s="26">
        <f t="shared" si="486"/>
        <v>0</v>
      </c>
      <c r="J483" s="26">
        <f t="shared" si="479"/>
        <v>0</v>
      </c>
      <c r="K483" s="26">
        <f t="shared" si="474"/>
        <v>0</v>
      </c>
      <c r="L483" s="26">
        <f t="shared" si="480"/>
        <v>0</v>
      </c>
      <c r="M483" s="26">
        <f t="shared" si="481"/>
        <v>0</v>
      </c>
      <c r="N483" s="26">
        <f t="shared" si="487"/>
        <v>0</v>
      </c>
      <c r="O483" s="26">
        <f t="shared" si="482"/>
        <v>0</v>
      </c>
      <c r="P483" s="26">
        <f t="shared" si="475"/>
        <v>0</v>
      </c>
      <c r="Q483" s="26">
        <f t="shared" si="483"/>
        <v>0</v>
      </c>
      <c r="R483" s="26">
        <f t="shared" si="484"/>
        <v>0</v>
      </c>
      <c r="S483" s="26">
        <f t="shared" si="488"/>
        <v>0</v>
      </c>
      <c r="T483" s="26">
        <f t="shared" si="485"/>
        <v>0</v>
      </c>
      <c r="U483" s="26">
        <f t="shared" si="476"/>
        <v>0</v>
      </c>
    </row>
    <row r="484" spans="1:21" x14ac:dyDescent="0.2">
      <c r="A484" s="28" t="s">
        <v>511</v>
      </c>
      <c r="B484" s="26"/>
      <c r="C484" s="26"/>
      <c r="D484" s="26"/>
      <c r="E484" s="26">
        <f t="shared" si="472"/>
        <v>0</v>
      </c>
      <c r="F484" s="26">
        <f t="shared" si="477"/>
        <v>0</v>
      </c>
      <c r="G484" s="26">
        <f t="shared" si="478"/>
        <v>0</v>
      </c>
      <c r="H484" s="26">
        <f t="shared" si="473"/>
        <v>0</v>
      </c>
      <c r="I484" s="26">
        <f t="shared" si="486"/>
        <v>0</v>
      </c>
      <c r="J484" s="26">
        <f t="shared" si="479"/>
        <v>0</v>
      </c>
      <c r="K484" s="26">
        <f t="shared" si="474"/>
        <v>0</v>
      </c>
      <c r="L484" s="26">
        <f t="shared" si="480"/>
        <v>0</v>
      </c>
      <c r="M484" s="26">
        <f t="shared" si="481"/>
        <v>0</v>
      </c>
      <c r="N484" s="26">
        <f t="shared" si="487"/>
        <v>0</v>
      </c>
      <c r="O484" s="26">
        <f t="shared" si="482"/>
        <v>0</v>
      </c>
      <c r="P484" s="26">
        <f t="shared" si="475"/>
        <v>0</v>
      </c>
      <c r="Q484" s="26">
        <f t="shared" si="483"/>
        <v>0</v>
      </c>
      <c r="R484" s="26">
        <f t="shared" si="484"/>
        <v>0</v>
      </c>
      <c r="S484" s="26">
        <f t="shared" si="488"/>
        <v>0</v>
      </c>
      <c r="T484" s="26">
        <f t="shared" si="485"/>
        <v>0</v>
      </c>
      <c r="U484" s="26">
        <f t="shared" si="476"/>
        <v>0</v>
      </c>
    </row>
    <row r="485" spans="1:21" x14ac:dyDescent="0.2">
      <c r="A485" s="28" t="s">
        <v>512</v>
      </c>
      <c r="B485" s="26"/>
      <c r="C485" s="26"/>
      <c r="D485" s="26"/>
      <c r="E485" s="26">
        <f t="shared" si="472"/>
        <v>0</v>
      </c>
      <c r="F485" s="26">
        <f t="shared" si="477"/>
        <v>0</v>
      </c>
      <c r="G485" s="26">
        <f t="shared" si="478"/>
        <v>0</v>
      </c>
      <c r="H485" s="26">
        <f t="shared" si="473"/>
        <v>0</v>
      </c>
      <c r="I485" s="26">
        <f t="shared" si="486"/>
        <v>0</v>
      </c>
      <c r="J485" s="26">
        <f t="shared" si="479"/>
        <v>0</v>
      </c>
      <c r="K485" s="26">
        <f t="shared" si="474"/>
        <v>0</v>
      </c>
      <c r="L485" s="26">
        <f t="shared" si="480"/>
        <v>0</v>
      </c>
      <c r="M485" s="26">
        <f t="shared" si="481"/>
        <v>0</v>
      </c>
      <c r="N485" s="26">
        <f t="shared" si="487"/>
        <v>0</v>
      </c>
      <c r="O485" s="26">
        <f t="shared" si="482"/>
        <v>0</v>
      </c>
      <c r="P485" s="26">
        <f t="shared" si="475"/>
        <v>0</v>
      </c>
      <c r="Q485" s="26">
        <f t="shared" si="483"/>
        <v>0</v>
      </c>
      <c r="R485" s="26">
        <f t="shared" si="484"/>
        <v>0</v>
      </c>
      <c r="S485" s="26">
        <f t="shared" si="488"/>
        <v>0</v>
      </c>
      <c r="T485" s="26">
        <f t="shared" si="485"/>
        <v>0</v>
      </c>
      <c r="U485" s="26">
        <f t="shared" si="476"/>
        <v>0</v>
      </c>
    </row>
    <row r="486" spans="1:21" x14ac:dyDescent="0.2">
      <c r="A486" s="23" t="s">
        <v>513</v>
      </c>
      <c r="B486" s="24">
        <f>SUM(B487:B504)</f>
        <v>0</v>
      </c>
      <c r="C486" s="24">
        <f>SUM(C487:C504)</f>
        <v>0</v>
      </c>
      <c r="D486" s="24">
        <f>SUM(D487:D504)</f>
        <v>0</v>
      </c>
      <c r="E486" s="24">
        <f>SUM(E487:E504)</f>
        <v>0</v>
      </c>
      <c r="F486" s="24"/>
      <c r="G486" s="24">
        <f>SUM(G487:G501)-G487</f>
        <v>0</v>
      </c>
      <c r="H486" s="24">
        <f t="shared" ref="H486:U486" si="489">SUM(H487:H504)</f>
        <v>0</v>
      </c>
      <c r="I486" s="24">
        <f t="shared" si="489"/>
        <v>0</v>
      </c>
      <c r="J486" s="24">
        <f t="shared" si="489"/>
        <v>0</v>
      </c>
      <c r="K486" s="24">
        <f t="shared" si="489"/>
        <v>0</v>
      </c>
      <c r="L486" s="24">
        <f>SUM(L487:L504)-L487</f>
        <v>0</v>
      </c>
      <c r="M486" s="24">
        <f t="shared" si="489"/>
        <v>0</v>
      </c>
      <c r="N486" s="24">
        <f t="shared" si="489"/>
        <v>0</v>
      </c>
      <c r="O486" s="24">
        <f t="shared" si="489"/>
        <v>0</v>
      </c>
      <c r="P486" s="24">
        <f t="shared" si="489"/>
        <v>0</v>
      </c>
      <c r="Q486" s="24">
        <f>SUM(Q487:Q504)-Q487</f>
        <v>0</v>
      </c>
      <c r="R486" s="24">
        <f t="shared" si="489"/>
        <v>0</v>
      </c>
      <c r="S486" s="24">
        <f t="shared" si="489"/>
        <v>0</v>
      </c>
      <c r="T486" s="24">
        <f t="shared" si="489"/>
        <v>0</v>
      </c>
      <c r="U486" s="24">
        <f t="shared" si="489"/>
        <v>0</v>
      </c>
    </row>
    <row r="487" spans="1:21" ht="25.5" x14ac:dyDescent="0.2">
      <c r="A487" s="47" t="s">
        <v>514</v>
      </c>
      <c r="B487" s="26"/>
      <c r="C487" s="26"/>
      <c r="D487" s="26"/>
      <c r="E487" s="26">
        <f t="shared" si="472"/>
        <v>0</v>
      </c>
      <c r="F487" s="26"/>
      <c r="G487" s="27">
        <v>0</v>
      </c>
      <c r="H487" s="27"/>
      <c r="I487" s="27"/>
      <c r="J487" s="27"/>
      <c r="K487" s="27"/>
      <c r="L487" s="27"/>
      <c r="M487" s="27"/>
      <c r="N487" s="27"/>
      <c r="O487" s="27"/>
      <c r="P487" s="27"/>
      <c r="Q487" s="27"/>
      <c r="R487" s="27"/>
      <c r="S487" s="27"/>
      <c r="T487" s="27"/>
      <c r="U487" s="27"/>
    </row>
    <row r="488" spans="1:21" x14ac:dyDescent="0.2">
      <c r="A488" s="29" t="s">
        <v>515</v>
      </c>
      <c r="B488" s="26"/>
      <c r="C488" s="26"/>
      <c r="D488" s="26"/>
      <c r="E488" s="26">
        <f t="shared" si="472"/>
        <v>0</v>
      </c>
      <c r="F488" s="26"/>
      <c r="G488" s="26">
        <f>ROUND(F488*$G$487/100,1)</f>
        <v>0</v>
      </c>
      <c r="H488" s="26">
        <f>ROUND(G488*85/100,1)</f>
        <v>0</v>
      </c>
      <c r="I488" s="26">
        <f>ROUND(G488*15/100,1)</f>
        <v>0</v>
      </c>
      <c r="J488" s="26"/>
      <c r="K488" s="26">
        <f t="shared" ref="K488:K504" si="490">H488+I488+J488</f>
        <v>0</v>
      </c>
      <c r="L488" s="26">
        <f>ROUND($L$487*F488/100,1)</f>
        <v>0</v>
      </c>
      <c r="M488" s="26">
        <f t="shared" ref="M488:M504" si="491">ROUND(L488*85/100,1)</f>
        <v>0</v>
      </c>
      <c r="N488" s="26">
        <f>ROUND(L488*15/100,1)</f>
        <v>0</v>
      </c>
      <c r="O488" s="26"/>
      <c r="P488" s="26">
        <f t="shared" ref="P488:P504" si="492">M488+N488+O488</f>
        <v>0</v>
      </c>
      <c r="Q488" s="26">
        <f>ROUND($Q$487*F488/100,1)</f>
        <v>0</v>
      </c>
      <c r="R488" s="26">
        <f t="shared" ref="R488:R504" si="493">ROUND(Q488*85/100,1)</f>
        <v>0</v>
      </c>
      <c r="S488" s="26">
        <f>ROUND(Q488*15/100,1)</f>
        <v>0</v>
      </c>
      <c r="T488" s="26"/>
      <c r="U488" s="26">
        <f t="shared" ref="U488:U504" si="494">R488+S488+T488</f>
        <v>0</v>
      </c>
    </row>
    <row r="489" spans="1:21" x14ac:dyDescent="0.2">
      <c r="A489" s="25" t="s">
        <v>516</v>
      </c>
      <c r="B489" s="26"/>
      <c r="C489" s="26"/>
      <c r="D489" s="26"/>
      <c r="E489" s="26">
        <f t="shared" si="472"/>
        <v>0</v>
      </c>
      <c r="F489" s="26"/>
      <c r="G489" s="26">
        <f t="shared" ref="G489:G504" si="495">ROUND(F489*$G$487/100,1)</f>
        <v>0</v>
      </c>
      <c r="H489" s="26">
        <f t="shared" ref="H489:H504" si="496">ROUND(G489*85/100,1)</f>
        <v>0</v>
      </c>
      <c r="I489" s="26">
        <f t="shared" ref="I489:I504" si="497">ROUND(G489*7/100,1)</f>
        <v>0</v>
      </c>
      <c r="J489" s="26">
        <f t="shared" ref="J489:J504" si="498">ROUND(G489*8/100,1)</f>
        <v>0</v>
      </c>
      <c r="K489" s="26">
        <f t="shared" si="490"/>
        <v>0</v>
      </c>
      <c r="L489" s="26">
        <f t="shared" ref="L489:L504" si="499">ROUND($L$487*F489/100,1)</f>
        <v>0</v>
      </c>
      <c r="M489" s="26">
        <f t="shared" si="491"/>
        <v>0</v>
      </c>
      <c r="N489" s="26">
        <f t="shared" ref="N489:N504" si="500">ROUND(L489*7/100,1)</f>
        <v>0</v>
      </c>
      <c r="O489" s="26">
        <f t="shared" ref="O489:O504" si="501">ROUND(L489*8/100,1)</f>
        <v>0</v>
      </c>
      <c r="P489" s="26">
        <f t="shared" si="492"/>
        <v>0</v>
      </c>
      <c r="Q489" s="26">
        <f t="shared" ref="Q489:Q504" si="502">ROUND($Q$487*F489/100,1)</f>
        <v>0</v>
      </c>
      <c r="R489" s="26">
        <f t="shared" si="493"/>
        <v>0</v>
      </c>
      <c r="S489" s="26">
        <f t="shared" ref="S489:S504" si="503">ROUND(Q489*7/100,1)</f>
        <v>0</v>
      </c>
      <c r="T489" s="26">
        <f t="shared" ref="T489:T504" si="504">ROUND(Q489*8/100,1)</f>
        <v>0</v>
      </c>
      <c r="U489" s="26">
        <f t="shared" si="494"/>
        <v>0</v>
      </c>
    </row>
    <row r="490" spans="1:21" x14ac:dyDescent="0.2">
      <c r="A490" s="28" t="s">
        <v>517</v>
      </c>
      <c r="B490" s="26"/>
      <c r="C490" s="26"/>
      <c r="D490" s="26"/>
      <c r="E490" s="26">
        <f t="shared" si="472"/>
        <v>0</v>
      </c>
      <c r="F490" s="26"/>
      <c r="G490" s="26">
        <f t="shared" si="495"/>
        <v>0</v>
      </c>
      <c r="H490" s="26">
        <f t="shared" si="496"/>
        <v>0</v>
      </c>
      <c r="I490" s="26">
        <f t="shared" si="497"/>
        <v>0</v>
      </c>
      <c r="J490" s="26">
        <f t="shared" si="498"/>
        <v>0</v>
      </c>
      <c r="K490" s="26">
        <f t="shared" si="490"/>
        <v>0</v>
      </c>
      <c r="L490" s="26">
        <f t="shared" si="499"/>
        <v>0</v>
      </c>
      <c r="M490" s="26">
        <f t="shared" si="491"/>
        <v>0</v>
      </c>
      <c r="N490" s="26">
        <f t="shared" si="500"/>
        <v>0</v>
      </c>
      <c r="O490" s="26">
        <f t="shared" si="501"/>
        <v>0</v>
      </c>
      <c r="P490" s="26">
        <f t="shared" si="492"/>
        <v>0</v>
      </c>
      <c r="Q490" s="26">
        <f t="shared" si="502"/>
        <v>0</v>
      </c>
      <c r="R490" s="26">
        <f t="shared" si="493"/>
        <v>0</v>
      </c>
      <c r="S490" s="26">
        <f t="shared" si="503"/>
        <v>0</v>
      </c>
      <c r="T490" s="26">
        <f t="shared" si="504"/>
        <v>0</v>
      </c>
      <c r="U490" s="26">
        <f t="shared" si="494"/>
        <v>0</v>
      </c>
    </row>
    <row r="491" spans="1:21" x14ac:dyDescent="0.2">
      <c r="A491" s="28" t="s">
        <v>518</v>
      </c>
      <c r="B491" s="26"/>
      <c r="C491" s="26"/>
      <c r="D491" s="26"/>
      <c r="E491" s="26">
        <f t="shared" si="472"/>
        <v>0</v>
      </c>
      <c r="F491" s="26"/>
      <c r="G491" s="26">
        <f t="shared" si="495"/>
        <v>0</v>
      </c>
      <c r="H491" s="26">
        <f t="shared" si="496"/>
        <v>0</v>
      </c>
      <c r="I491" s="26">
        <f t="shared" si="497"/>
        <v>0</v>
      </c>
      <c r="J491" s="26">
        <f t="shared" si="498"/>
        <v>0</v>
      </c>
      <c r="K491" s="26">
        <f t="shared" si="490"/>
        <v>0</v>
      </c>
      <c r="L491" s="26">
        <f t="shared" si="499"/>
        <v>0</v>
      </c>
      <c r="M491" s="26">
        <f t="shared" si="491"/>
        <v>0</v>
      </c>
      <c r="N491" s="26">
        <f t="shared" si="500"/>
        <v>0</v>
      </c>
      <c r="O491" s="26">
        <f t="shared" si="501"/>
        <v>0</v>
      </c>
      <c r="P491" s="26">
        <f t="shared" si="492"/>
        <v>0</v>
      </c>
      <c r="Q491" s="26">
        <f t="shared" si="502"/>
        <v>0</v>
      </c>
      <c r="R491" s="26">
        <f t="shared" si="493"/>
        <v>0</v>
      </c>
      <c r="S491" s="26">
        <f t="shared" si="503"/>
        <v>0</v>
      </c>
      <c r="T491" s="26">
        <f t="shared" si="504"/>
        <v>0</v>
      </c>
      <c r="U491" s="26">
        <f t="shared" si="494"/>
        <v>0</v>
      </c>
    </row>
    <row r="492" spans="1:21" x14ac:dyDescent="0.2">
      <c r="A492" s="28" t="s">
        <v>519</v>
      </c>
      <c r="B492" s="26"/>
      <c r="C492" s="26"/>
      <c r="D492" s="26"/>
      <c r="E492" s="26">
        <f t="shared" si="472"/>
        <v>0</v>
      </c>
      <c r="F492" s="26"/>
      <c r="G492" s="26">
        <f t="shared" si="495"/>
        <v>0</v>
      </c>
      <c r="H492" s="26">
        <f t="shared" si="496"/>
        <v>0</v>
      </c>
      <c r="I492" s="26">
        <f t="shared" si="497"/>
        <v>0</v>
      </c>
      <c r="J492" s="26">
        <f t="shared" si="498"/>
        <v>0</v>
      </c>
      <c r="K492" s="26">
        <f t="shared" si="490"/>
        <v>0</v>
      </c>
      <c r="L492" s="26">
        <f t="shared" si="499"/>
        <v>0</v>
      </c>
      <c r="M492" s="26">
        <f t="shared" si="491"/>
        <v>0</v>
      </c>
      <c r="N492" s="26">
        <f t="shared" si="500"/>
        <v>0</v>
      </c>
      <c r="O492" s="26">
        <f t="shared" si="501"/>
        <v>0</v>
      </c>
      <c r="P492" s="26">
        <f t="shared" si="492"/>
        <v>0</v>
      </c>
      <c r="Q492" s="26">
        <f t="shared" si="502"/>
        <v>0</v>
      </c>
      <c r="R492" s="26">
        <f t="shared" si="493"/>
        <v>0</v>
      </c>
      <c r="S492" s="26">
        <f t="shared" si="503"/>
        <v>0</v>
      </c>
      <c r="T492" s="26">
        <f t="shared" si="504"/>
        <v>0</v>
      </c>
      <c r="U492" s="26">
        <f t="shared" si="494"/>
        <v>0</v>
      </c>
    </row>
    <row r="493" spans="1:21" x14ac:dyDescent="0.2">
      <c r="A493" s="28" t="s">
        <v>520</v>
      </c>
      <c r="B493" s="26"/>
      <c r="C493" s="26"/>
      <c r="D493" s="26"/>
      <c r="E493" s="26">
        <f t="shared" si="472"/>
        <v>0</v>
      </c>
      <c r="F493" s="26"/>
      <c r="G493" s="26">
        <f t="shared" si="495"/>
        <v>0</v>
      </c>
      <c r="H493" s="26">
        <f t="shared" si="496"/>
        <v>0</v>
      </c>
      <c r="I493" s="26">
        <f t="shared" si="497"/>
        <v>0</v>
      </c>
      <c r="J493" s="26">
        <f t="shared" si="498"/>
        <v>0</v>
      </c>
      <c r="K493" s="26">
        <f t="shared" si="490"/>
        <v>0</v>
      </c>
      <c r="L493" s="26">
        <f t="shared" si="499"/>
        <v>0</v>
      </c>
      <c r="M493" s="26">
        <f t="shared" si="491"/>
        <v>0</v>
      </c>
      <c r="N493" s="26">
        <f t="shared" si="500"/>
        <v>0</v>
      </c>
      <c r="O493" s="26">
        <f t="shared" si="501"/>
        <v>0</v>
      </c>
      <c r="P493" s="26">
        <f t="shared" si="492"/>
        <v>0</v>
      </c>
      <c r="Q493" s="26">
        <f t="shared" si="502"/>
        <v>0</v>
      </c>
      <c r="R493" s="26">
        <f t="shared" si="493"/>
        <v>0</v>
      </c>
      <c r="S493" s="26">
        <f t="shared" si="503"/>
        <v>0</v>
      </c>
      <c r="T493" s="26">
        <f t="shared" si="504"/>
        <v>0</v>
      </c>
      <c r="U493" s="26">
        <f t="shared" si="494"/>
        <v>0</v>
      </c>
    </row>
    <row r="494" spans="1:21" x14ac:dyDescent="0.2">
      <c r="A494" s="28" t="s">
        <v>521</v>
      </c>
      <c r="B494" s="26"/>
      <c r="C494" s="26"/>
      <c r="D494" s="26"/>
      <c r="E494" s="26">
        <f t="shared" si="472"/>
        <v>0</v>
      </c>
      <c r="F494" s="26"/>
      <c r="G494" s="26">
        <f t="shared" si="495"/>
        <v>0</v>
      </c>
      <c r="H494" s="26">
        <f t="shared" si="496"/>
        <v>0</v>
      </c>
      <c r="I494" s="26">
        <f t="shared" si="497"/>
        <v>0</v>
      </c>
      <c r="J494" s="26">
        <f t="shared" si="498"/>
        <v>0</v>
      </c>
      <c r="K494" s="26">
        <f t="shared" si="490"/>
        <v>0</v>
      </c>
      <c r="L494" s="26">
        <f t="shared" si="499"/>
        <v>0</v>
      </c>
      <c r="M494" s="26">
        <f t="shared" si="491"/>
        <v>0</v>
      </c>
      <c r="N494" s="26">
        <f t="shared" si="500"/>
        <v>0</v>
      </c>
      <c r="O494" s="26">
        <f t="shared" si="501"/>
        <v>0</v>
      </c>
      <c r="P494" s="26">
        <f t="shared" si="492"/>
        <v>0</v>
      </c>
      <c r="Q494" s="26">
        <f t="shared" si="502"/>
        <v>0</v>
      </c>
      <c r="R494" s="26">
        <f t="shared" si="493"/>
        <v>0</v>
      </c>
      <c r="S494" s="26">
        <f t="shared" si="503"/>
        <v>0</v>
      </c>
      <c r="T494" s="26">
        <f t="shared" si="504"/>
        <v>0</v>
      </c>
      <c r="U494" s="26">
        <f t="shared" si="494"/>
        <v>0</v>
      </c>
    </row>
    <row r="495" spans="1:21" x14ac:dyDescent="0.2">
      <c r="A495" s="28" t="s">
        <v>522</v>
      </c>
      <c r="B495" s="26"/>
      <c r="C495" s="26"/>
      <c r="D495" s="26"/>
      <c r="E495" s="26">
        <f t="shared" si="472"/>
        <v>0</v>
      </c>
      <c r="F495" s="26"/>
      <c r="G495" s="26">
        <f t="shared" si="495"/>
        <v>0</v>
      </c>
      <c r="H495" s="26">
        <f t="shared" si="496"/>
        <v>0</v>
      </c>
      <c r="I495" s="26">
        <f t="shared" si="497"/>
        <v>0</v>
      </c>
      <c r="J495" s="26">
        <f t="shared" si="498"/>
        <v>0</v>
      </c>
      <c r="K495" s="26">
        <f t="shared" si="490"/>
        <v>0</v>
      </c>
      <c r="L495" s="26">
        <f t="shared" si="499"/>
        <v>0</v>
      </c>
      <c r="M495" s="26">
        <f t="shared" si="491"/>
        <v>0</v>
      </c>
      <c r="N495" s="26">
        <f t="shared" si="500"/>
        <v>0</v>
      </c>
      <c r="O495" s="26">
        <f t="shared" si="501"/>
        <v>0</v>
      </c>
      <c r="P495" s="26">
        <f t="shared" si="492"/>
        <v>0</v>
      </c>
      <c r="Q495" s="26">
        <f t="shared" si="502"/>
        <v>0</v>
      </c>
      <c r="R495" s="26">
        <f t="shared" si="493"/>
        <v>0</v>
      </c>
      <c r="S495" s="26">
        <f t="shared" si="503"/>
        <v>0</v>
      </c>
      <c r="T495" s="26">
        <f t="shared" si="504"/>
        <v>0</v>
      </c>
      <c r="U495" s="26">
        <f t="shared" si="494"/>
        <v>0</v>
      </c>
    </row>
    <row r="496" spans="1:21" x14ac:dyDescent="0.2">
      <c r="A496" s="28" t="s">
        <v>523</v>
      </c>
      <c r="B496" s="26"/>
      <c r="C496" s="26"/>
      <c r="D496" s="26"/>
      <c r="E496" s="26">
        <f t="shared" si="472"/>
        <v>0</v>
      </c>
      <c r="F496" s="26"/>
      <c r="G496" s="26">
        <f t="shared" si="495"/>
        <v>0</v>
      </c>
      <c r="H496" s="26">
        <f t="shared" si="496"/>
        <v>0</v>
      </c>
      <c r="I496" s="26">
        <f t="shared" si="497"/>
        <v>0</v>
      </c>
      <c r="J496" s="26">
        <f t="shared" si="498"/>
        <v>0</v>
      </c>
      <c r="K496" s="26">
        <f t="shared" si="490"/>
        <v>0</v>
      </c>
      <c r="L496" s="26">
        <f t="shared" si="499"/>
        <v>0</v>
      </c>
      <c r="M496" s="26">
        <f t="shared" si="491"/>
        <v>0</v>
      </c>
      <c r="N496" s="26">
        <f t="shared" si="500"/>
        <v>0</v>
      </c>
      <c r="O496" s="26">
        <f t="shared" si="501"/>
        <v>0</v>
      </c>
      <c r="P496" s="26">
        <f t="shared" si="492"/>
        <v>0</v>
      </c>
      <c r="Q496" s="26">
        <f t="shared" si="502"/>
        <v>0</v>
      </c>
      <c r="R496" s="26">
        <f t="shared" si="493"/>
        <v>0</v>
      </c>
      <c r="S496" s="26">
        <f t="shared" si="503"/>
        <v>0</v>
      </c>
      <c r="T496" s="26">
        <f t="shared" si="504"/>
        <v>0</v>
      </c>
      <c r="U496" s="26">
        <f t="shared" si="494"/>
        <v>0</v>
      </c>
    </row>
    <row r="497" spans="1:21" x14ac:dyDescent="0.2">
      <c r="A497" s="28" t="s">
        <v>524</v>
      </c>
      <c r="B497" s="26"/>
      <c r="C497" s="26"/>
      <c r="D497" s="26"/>
      <c r="E497" s="26">
        <f t="shared" si="472"/>
        <v>0</v>
      </c>
      <c r="F497" s="26"/>
      <c r="G497" s="26">
        <f t="shared" si="495"/>
        <v>0</v>
      </c>
      <c r="H497" s="26">
        <f t="shared" si="496"/>
        <v>0</v>
      </c>
      <c r="I497" s="26">
        <f t="shared" si="497"/>
        <v>0</v>
      </c>
      <c r="J497" s="26">
        <f t="shared" si="498"/>
        <v>0</v>
      </c>
      <c r="K497" s="26">
        <f t="shared" si="490"/>
        <v>0</v>
      </c>
      <c r="L497" s="26">
        <f t="shared" si="499"/>
        <v>0</v>
      </c>
      <c r="M497" s="26">
        <f t="shared" si="491"/>
        <v>0</v>
      </c>
      <c r="N497" s="26">
        <f t="shared" si="500"/>
        <v>0</v>
      </c>
      <c r="O497" s="26">
        <f t="shared" si="501"/>
        <v>0</v>
      </c>
      <c r="P497" s="26">
        <f t="shared" si="492"/>
        <v>0</v>
      </c>
      <c r="Q497" s="26">
        <f t="shared" si="502"/>
        <v>0</v>
      </c>
      <c r="R497" s="26">
        <f t="shared" si="493"/>
        <v>0</v>
      </c>
      <c r="S497" s="26">
        <f t="shared" si="503"/>
        <v>0</v>
      </c>
      <c r="T497" s="26">
        <f t="shared" si="504"/>
        <v>0</v>
      </c>
      <c r="U497" s="26">
        <f t="shared" si="494"/>
        <v>0</v>
      </c>
    </row>
    <row r="498" spans="1:21" x14ac:dyDescent="0.2">
      <c r="A498" s="28" t="s">
        <v>113</v>
      </c>
      <c r="B498" s="26"/>
      <c r="C498" s="26"/>
      <c r="D498" s="26"/>
      <c r="E498" s="26">
        <f t="shared" si="472"/>
        <v>0</v>
      </c>
      <c r="F498" s="26"/>
      <c r="G498" s="26">
        <f t="shared" si="495"/>
        <v>0</v>
      </c>
      <c r="H498" s="26">
        <f t="shared" si="496"/>
        <v>0</v>
      </c>
      <c r="I498" s="26">
        <f t="shared" si="497"/>
        <v>0</v>
      </c>
      <c r="J498" s="26">
        <f t="shared" si="498"/>
        <v>0</v>
      </c>
      <c r="K498" s="26">
        <f t="shared" si="490"/>
        <v>0</v>
      </c>
      <c r="L498" s="26">
        <f t="shared" si="499"/>
        <v>0</v>
      </c>
      <c r="M498" s="26">
        <f t="shared" si="491"/>
        <v>0</v>
      </c>
      <c r="N498" s="26">
        <f t="shared" si="500"/>
        <v>0</v>
      </c>
      <c r="O498" s="26">
        <f t="shared" si="501"/>
        <v>0</v>
      </c>
      <c r="P498" s="26">
        <f t="shared" si="492"/>
        <v>0</v>
      </c>
      <c r="Q498" s="26">
        <f t="shared" si="502"/>
        <v>0</v>
      </c>
      <c r="R498" s="26">
        <f t="shared" si="493"/>
        <v>0</v>
      </c>
      <c r="S498" s="26">
        <f t="shared" si="503"/>
        <v>0</v>
      </c>
      <c r="T498" s="26">
        <f t="shared" si="504"/>
        <v>0</v>
      </c>
      <c r="U498" s="26">
        <f t="shared" si="494"/>
        <v>0</v>
      </c>
    </row>
    <row r="499" spans="1:21" x14ac:dyDescent="0.2">
      <c r="A499" s="28" t="s">
        <v>525</v>
      </c>
      <c r="B499" s="26"/>
      <c r="C499" s="26"/>
      <c r="D499" s="26"/>
      <c r="E499" s="26">
        <f t="shared" si="472"/>
        <v>0</v>
      </c>
      <c r="F499" s="26"/>
      <c r="G499" s="26">
        <f t="shared" si="495"/>
        <v>0</v>
      </c>
      <c r="H499" s="26">
        <f t="shared" si="496"/>
        <v>0</v>
      </c>
      <c r="I499" s="26">
        <f t="shared" si="497"/>
        <v>0</v>
      </c>
      <c r="J499" s="26">
        <f t="shared" si="498"/>
        <v>0</v>
      </c>
      <c r="K499" s="26">
        <f t="shared" si="490"/>
        <v>0</v>
      </c>
      <c r="L499" s="26">
        <f t="shared" si="499"/>
        <v>0</v>
      </c>
      <c r="M499" s="26">
        <f t="shared" si="491"/>
        <v>0</v>
      </c>
      <c r="N499" s="26">
        <f t="shared" si="500"/>
        <v>0</v>
      </c>
      <c r="O499" s="26">
        <f t="shared" si="501"/>
        <v>0</v>
      </c>
      <c r="P499" s="26">
        <f t="shared" si="492"/>
        <v>0</v>
      </c>
      <c r="Q499" s="26">
        <f t="shared" si="502"/>
        <v>0</v>
      </c>
      <c r="R499" s="26">
        <f t="shared" si="493"/>
        <v>0</v>
      </c>
      <c r="S499" s="26">
        <f t="shared" si="503"/>
        <v>0</v>
      </c>
      <c r="T499" s="26">
        <f t="shared" si="504"/>
        <v>0</v>
      </c>
      <c r="U499" s="26">
        <f t="shared" si="494"/>
        <v>0</v>
      </c>
    </row>
    <row r="500" spans="1:21" x14ac:dyDescent="0.2">
      <c r="A500" s="28" t="s">
        <v>526</v>
      </c>
      <c r="B500" s="26"/>
      <c r="C500" s="26"/>
      <c r="D500" s="26"/>
      <c r="E500" s="26">
        <f t="shared" si="472"/>
        <v>0</v>
      </c>
      <c r="F500" s="26"/>
      <c r="G500" s="26">
        <f t="shared" si="495"/>
        <v>0</v>
      </c>
      <c r="H500" s="26">
        <f t="shared" si="496"/>
        <v>0</v>
      </c>
      <c r="I500" s="26">
        <f t="shared" si="497"/>
        <v>0</v>
      </c>
      <c r="J500" s="26">
        <f t="shared" si="498"/>
        <v>0</v>
      </c>
      <c r="K500" s="26">
        <f t="shared" si="490"/>
        <v>0</v>
      </c>
      <c r="L500" s="26">
        <f t="shared" si="499"/>
        <v>0</v>
      </c>
      <c r="M500" s="26">
        <f t="shared" si="491"/>
        <v>0</v>
      </c>
      <c r="N500" s="26">
        <f t="shared" si="500"/>
        <v>0</v>
      </c>
      <c r="O500" s="26">
        <f t="shared" si="501"/>
        <v>0</v>
      </c>
      <c r="P500" s="26">
        <f t="shared" si="492"/>
        <v>0</v>
      </c>
      <c r="Q500" s="26">
        <f t="shared" si="502"/>
        <v>0</v>
      </c>
      <c r="R500" s="26">
        <f t="shared" si="493"/>
        <v>0</v>
      </c>
      <c r="S500" s="26">
        <f t="shared" si="503"/>
        <v>0</v>
      </c>
      <c r="T500" s="26">
        <f t="shared" si="504"/>
        <v>0</v>
      </c>
      <c r="U500" s="26">
        <f t="shared" si="494"/>
        <v>0</v>
      </c>
    </row>
    <row r="501" spans="1:21" x14ac:dyDescent="0.2">
      <c r="A501" s="28" t="s">
        <v>527</v>
      </c>
      <c r="B501" s="26"/>
      <c r="C501" s="26"/>
      <c r="D501" s="26"/>
      <c r="E501" s="26">
        <f t="shared" si="472"/>
        <v>0</v>
      </c>
      <c r="F501" s="26"/>
      <c r="G501" s="26">
        <f t="shared" si="495"/>
        <v>0</v>
      </c>
      <c r="H501" s="26">
        <f t="shared" si="496"/>
        <v>0</v>
      </c>
      <c r="I501" s="26">
        <f t="shared" si="497"/>
        <v>0</v>
      </c>
      <c r="J501" s="26">
        <f t="shared" si="498"/>
        <v>0</v>
      </c>
      <c r="K501" s="26">
        <f t="shared" si="490"/>
        <v>0</v>
      </c>
      <c r="L501" s="26">
        <f t="shared" si="499"/>
        <v>0</v>
      </c>
      <c r="M501" s="26">
        <f t="shared" si="491"/>
        <v>0</v>
      </c>
      <c r="N501" s="26">
        <f t="shared" si="500"/>
        <v>0</v>
      </c>
      <c r="O501" s="26">
        <f t="shared" si="501"/>
        <v>0</v>
      </c>
      <c r="P501" s="26">
        <f t="shared" si="492"/>
        <v>0</v>
      </c>
      <c r="Q501" s="26">
        <f t="shared" si="502"/>
        <v>0</v>
      </c>
      <c r="R501" s="26">
        <f t="shared" si="493"/>
        <v>0</v>
      </c>
      <c r="S501" s="26">
        <f t="shared" si="503"/>
        <v>0</v>
      </c>
      <c r="T501" s="26">
        <f t="shared" si="504"/>
        <v>0</v>
      </c>
      <c r="U501" s="26">
        <f t="shared" si="494"/>
        <v>0</v>
      </c>
    </row>
    <row r="502" spans="1:21" x14ac:dyDescent="0.2">
      <c r="A502" s="28" t="s">
        <v>528</v>
      </c>
      <c r="B502" s="26"/>
      <c r="C502" s="26"/>
      <c r="D502" s="26"/>
      <c r="E502" s="26">
        <f t="shared" si="472"/>
        <v>0</v>
      </c>
      <c r="F502" s="26"/>
      <c r="G502" s="26">
        <f t="shared" si="495"/>
        <v>0</v>
      </c>
      <c r="H502" s="26">
        <f t="shared" si="496"/>
        <v>0</v>
      </c>
      <c r="I502" s="26">
        <f t="shared" si="497"/>
        <v>0</v>
      </c>
      <c r="J502" s="26">
        <f t="shared" si="498"/>
        <v>0</v>
      </c>
      <c r="K502" s="26">
        <f t="shared" si="490"/>
        <v>0</v>
      </c>
      <c r="L502" s="26">
        <f t="shared" si="499"/>
        <v>0</v>
      </c>
      <c r="M502" s="26">
        <f t="shared" si="491"/>
        <v>0</v>
      </c>
      <c r="N502" s="26">
        <f t="shared" si="500"/>
        <v>0</v>
      </c>
      <c r="O502" s="26">
        <f t="shared" si="501"/>
        <v>0</v>
      </c>
      <c r="P502" s="26">
        <f t="shared" si="492"/>
        <v>0</v>
      </c>
      <c r="Q502" s="26">
        <f t="shared" si="502"/>
        <v>0</v>
      </c>
      <c r="R502" s="26">
        <f t="shared" si="493"/>
        <v>0</v>
      </c>
      <c r="S502" s="26">
        <f t="shared" si="503"/>
        <v>0</v>
      </c>
      <c r="T502" s="26">
        <f t="shared" si="504"/>
        <v>0</v>
      </c>
      <c r="U502" s="26">
        <f t="shared" si="494"/>
        <v>0</v>
      </c>
    </row>
    <row r="503" spans="1:21" x14ac:dyDescent="0.2">
      <c r="A503" s="28" t="s">
        <v>189</v>
      </c>
      <c r="B503" s="26"/>
      <c r="C503" s="26"/>
      <c r="D503" s="26"/>
      <c r="E503" s="26">
        <f t="shared" si="472"/>
        <v>0</v>
      </c>
      <c r="F503" s="26"/>
      <c r="G503" s="26">
        <f t="shared" si="495"/>
        <v>0</v>
      </c>
      <c r="H503" s="26">
        <f t="shared" si="496"/>
        <v>0</v>
      </c>
      <c r="I503" s="26">
        <f t="shared" si="497"/>
        <v>0</v>
      </c>
      <c r="J503" s="26">
        <f t="shared" si="498"/>
        <v>0</v>
      </c>
      <c r="K503" s="26">
        <f t="shared" si="490"/>
        <v>0</v>
      </c>
      <c r="L503" s="26">
        <f t="shared" si="499"/>
        <v>0</v>
      </c>
      <c r="M503" s="26">
        <f t="shared" si="491"/>
        <v>0</v>
      </c>
      <c r="N503" s="26">
        <f t="shared" si="500"/>
        <v>0</v>
      </c>
      <c r="O503" s="26">
        <f t="shared" si="501"/>
        <v>0</v>
      </c>
      <c r="P503" s="26">
        <f t="shared" si="492"/>
        <v>0</v>
      </c>
      <c r="Q503" s="26">
        <f t="shared" si="502"/>
        <v>0</v>
      </c>
      <c r="R503" s="26">
        <f t="shared" si="493"/>
        <v>0</v>
      </c>
      <c r="S503" s="26">
        <f t="shared" si="503"/>
        <v>0</v>
      </c>
      <c r="T503" s="26">
        <f t="shared" si="504"/>
        <v>0</v>
      </c>
      <c r="U503" s="26">
        <f t="shared" si="494"/>
        <v>0</v>
      </c>
    </row>
    <row r="504" spans="1:21" x14ac:dyDescent="0.2">
      <c r="A504" s="28" t="s">
        <v>124</v>
      </c>
      <c r="B504" s="26"/>
      <c r="C504" s="26"/>
      <c r="D504" s="26"/>
      <c r="E504" s="26">
        <f t="shared" si="472"/>
        <v>0</v>
      </c>
      <c r="F504" s="26"/>
      <c r="G504" s="26">
        <f t="shared" si="495"/>
        <v>0</v>
      </c>
      <c r="H504" s="26">
        <f t="shared" si="496"/>
        <v>0</v>
      </c>
      <c r="I504" s="26">
        <f t="shared" si="497"/>
        <v>0</v>
      </c>
      <c r="J504" s="26">
        <f t="shared" si="498"/>
        <v>0</v>
      </c>
      <c r="K504" s="26">
        <f t="shared" si="490"/>
        <v>0</v>
      </c>
      <c r="L504" s="26">
        <f t="shared" si="499"/>
        <v>0</v>
      </c>
      <c r="M504" s="26">
        <f t="shared" si="491"/>
        <v>0</v>
      </c>
      <c r="N504" s="26">
        <f t="shared" si="500"/>
        <v>0</v>
      </c>
      <c r="O504" s="26">
        <f t="shared" si="501"/>
        <v>0</v>
      </c>
      <c r="P504" s="26">
        <f t="shared" si="492"/>
        <v>0</v>
      </c>
      <c r="Q504" s="26">
        <f t="shared" si="502"/>
        <v>0</v>
      </c>
      <c r="R504" s="26">
        <f t="shared" si="493"/>
        <v>0</v>
      </c>
      <c r="S504" s="26">
        <f t="shared" si="503"/>
        <v>0</v>
      </c>
      <c r="T504" s="26">
        <f t="shared" si="504"/>
        <v>0</v>
      </c>
      <c r="U504" s="26">
        <f t="shared" si="494"/>
        <v>0</v>
      </c>
    </row>
    <row r="505" spans="1:21" x14ac:dyDescent="0.2">
      <c r="A505" s="23" t="s">
        <v>529</v>
      </c>
      <c r="B505" s="24">
        <f>SUM(B506:B520)</f>
        <v>166.2</v>
      </c>
      <c r="C505" s="24">
        <f>SUM(C506:C520)</f>
        <v>93.7</v>
      </c>
      <c r="D505" s="24">
        <f>SUM(D506:D520)</f>
        <v>1.3</v>
      </c>
      <c r="E505" s="24">
        <f>SUM(E506:E520)</f>
        <v>261.2</v>
      </c>
      <c r="F505" s="24"/>
      <c r="G505" s="24">
        <f>SUM(G506:G520)-G506</f>
        <v>0</v>
      </c>
      <c r="H505" s="24">
        <f>SUM(H506:H520)</f>
        <v>0</v>
      </c>
      <c r="I505" s="24">
        <f>SUM(I506:I520)</f>
        <v>0</v>
      </c>
      <c r="J505" s="24">
        <f>SUM(J506:J520)</f>
        <v>0</v>
      </c>
      <c r="K505" s="24">
        <f>SUM(K506:K520)</f>
        <v>0</v>
      </c>
      <c r="L505" s="24">
        <f>SUM(L506:L520)-L506</f>
        <v>0</v>
      </c>
      <c r="M505" s="24">
        <f>SUM(M506:M520)</f>
        <v>0</v>
      </c>
      <c r="N505" s="24">
        <f>SUM(N506:N520)</f>
        <v>0</v>
      </c>
      <c r="O505" s="24">
        <f>SUM(O506:O520)</f>
        <v>0</v>
      </c>
      <c r="P505" s="24">
        <f>SUM(P506:P520)</f>
        <v>0</v>
      </c>
      <c r="Q505" s="24">
        <f>SUM(Q506:Q520)-Q506</f>
        <v>0</v>
      </c>
      <c r="R505" s="24">
        <f>SUM(R506:R520)</f>
        <v>0</v>
      </c>
      <c r="S505" s="24">
        <f>SUM(S506:S520)</f>
        <v>0</v>
      </c>
      <c r="T505" s="24">
        <f>SUM(T506:T520)</f>
        <v>0</v>
      </c>
      <c r="U505" s="24">
        <f>SUM(U506:U520)</f>
        <v>0</v>
      </c>
    </row>
    <row r="506" spans="1:21" x14ac:dyDescent="0.2">
      <c r="A506" s="25" t="s">
        <v>530</v>
      </c>
      <c r="B506" s="26"/>
      <c r="C506" s="26"/>
      <c r="D506" s="26"/>
      <c r="E506" s="26">
        <f t="shared" si="472"/>
        <v>0</v>
      </c>
      <c r="F506" s="26"/>
      <c r="G506" s="27">
        <f>'прогноз 2026-2028'!AR37</f>
        <v>0</v>
      </c>
      <c r="H506" s="27"/>
      <c r="I506" s="27"/>
      <c r="J506" s="27"/>
      <c r="K506" s="27"/>
      <c r="L506" s="27">
        <f>'прогноз 2026-2028'!AW37</f>
        <v>0</v>
      </c>
      <c r="M506" s="27"/>
      <c r="N506" s="27"/>
      <c r="O506" s="27"/>
      <c r="P506" s="27"/>
      <c r="Q506" s="27">
        <f>'прогноз 2026-2028'!BB37</f>
        <v>0</v>
      </c>
      <c r="R506" s="27"/>
      <c r="S506" s="27"/>
      <c r="T506" s="27"/>
      <c r="U506" s="27"/>
    </row>
    <row r="507" spans="1:21" x14ac:dyDescent="0.2">
      <c r="A507" s="29" t="s">
        <v>531</v>
      </c>
      <c r="B507" s="26">
        <v>156</v>
      </c>
      <c r="C507" s="26">
        <v>89.2</v>
      </c>
      <c r="D507" s="26"/>
      <c r="E507" s="26">
        <f t="shared" si="472"/>
        <v>245.2</v>
      </c>
      <c r="F507" s="26">
        <f>ROUND(E507/$E$505*100,1)</f>
        <v>93.9</v>
      </c>
      <c r="G507" s="26">
        <f>ROUND(F507*$G$506/100,1)</f>
        <v>0</v>
      </c>
      <c r="H507" s="26">
        <f t="shared" ref="H507:H520" si="505">ROUND(G507*85/100,1)</f>
        <v>0</v>
      </c>
      <c r="I507" s="26">
        <f>ROUND(G507*15/100,1)</f>
        <v>0</v>
      </c>
      <c r="J507" s="26"/>
      <c r="K507" s="26">
        <f t="shared" ref="K507:K520" si="506">H507+I507+J507</f>
        <v>0</v>
      </c>
      <c r="L507" s="26">
        <f>ROUND($L$506*F507/100,1)</f>
        <v>0</v>
      </c>
      <c r="M507" s="26">
        <f t="shared" ref="M507:M520" si="507">ROUND(L507*85/100,1)</f>
        <v>0</v>
      </c>
      <c r="N507" s="26">
        <f>ROUND(L507*15/100,1)</f>
        <v>0</v>
      </c>
      <c r="O507" s="26"/>
      <c r="P507" s="26">
        <f t="shared" ref="P507:P520" si="508">M507+N507+O507</f>
        <v>0</v>
      </c>
      <c r="Q507" s="26">
        <f>ROUND($Q$506*F507/100,1)</f>
        <v>0</v>
      </c>
      <c r="R507" s="26">
        <f t="shared" ref="R507:R520" si="509">ROUND(Q507*85/100,1)</f>
        <v>0</v>
      </c>
      <c r="S507" s="26">
        <f>ROUND(Q507*15/100,1)</f>
        <v>0</v>
      </c>
      <c r="T507" s="26"/>
      <c r="U507" s="26">
        <f t="shared" ref="U507:U520" si="510">R507+S507+T507</f>
        <v>0</v>
      </c>
    </row>
    <row r="508" spans="1:21" x14ac:dyDescent="0.2">
      <c r="A508" s="28" t="s">
        <v>532</v>
      </c>
      <c r="B508" s="26"/>
      <c r="C508" s="26"/>
      <c r="D508" s="26"/>
      <c r="E508" s="26">
        <f t="shared" si="472"/>
        <v>0</v>
      </c>
      <c r="F508" s="26">
        <f t="shared" ref="F508:F520" si="511">ROUND(E508/$E$505*100,1)</f>
        <v>0</v>
      </c>
      <c r="G508" s="26">
        <f t="shared" ref="G508:G520" si="512">ROUND(F508*$G$506/100,1)</f>
        <v>0</v>
      </c>
      <c r="H508" s="26">
        <f t="shared" si="505"/>
        <v>0</v>
      </c>
      <c r="I508" s="26">
        <f t="shared" ref="I508:I520" si="513">ROUND(G508*7/100,1)</f>
        <v>0</v>
      </c>
      <c r="J508" s="26">
        <f t="shared" ref="J508:J520" si="514">ROUND(G508*8/100,1)</f>
        <v>0</v>
      </c>
      <c r="K508" s="26">
        <f t="shared" si="506"/>
        <v>0</v>
      </c>
      <c r="L508" s="26">
        <f t="shared" ref="L508:L520" si="515">ROUND($L$506*F508/100,1)</f>
        <v>0</v>
      </c>
      <c r="M508" s="26">
        <f t="shared" si="507"/>
        <v>0</v>
      </c>
      <c r="N508" s="26">
        <f t="shared" ref="N508:N520" si="516">ROUND(L508*7/100,1)</f>
        <v>0</v>
      </c>
      <c r="O508" s="26">
        <f t="shared" ref="O508:O520" si="517">ROUND(L508*8/100,1)</f>
        <v>0</v>
      </c>
      <c r="P508" s="26">
        <f t="shared" si="508"/>
        <v>0</v>
      </c>
      <c r="Q508" s="26">
        <f t="shared" ref="Q508:Q520" si="518">ROUND($Q$506*F508/100,1)</f>
        <v>0</v>
      </c>
      <c r="R508" s="26">
        <f t="shared" si="509"/>
        <v>0</v>
      </c>
      <c r="S508" s="26">
        <f t="shared" ref="S508:S520" si="519">ROUND(Q508*7/100,1)</f>
        <v>0</v>
      </c>
      <c r="T508" s="26">
        <f t="shared" ref="T508:T520" si="520">ROUND(Q508*8/100,1)</f>
        <v>0</v>
      </c>
      <c r="U508" s="26">
        <f t="shared" si="510"/>
        <v>0</v>
      </c>
    </row>
    <row r="509" spans="1:21" x14ac:dyDescent="0.2">
      <c r="A509" s="28" t="s">
        <v>533</v>
      </c>
      <c r="B509" s="26"/>
      <c r="C509" s="26"/>
      <c r="D509" s="26"/>
      <c r="E509" s="26">
        <f t="shared" si="472"/>
        <v>0</v>
      </c>
      <c r="F509" s="26">
        <f t="shared" si="511"/>
        <v>0</v>
      </c>
      <c r="G509" s="26">
        <f t="shared" si="512"/>
        <v>0</v>
      </c>
      <c r="H509" s="26">
        <f t="shared" si="505"/>
        <v>0</v>
      </c>
      <c r="I509" s="26">
        <f t="shared" si="513"/>
        <v>0</v>
      </c>
      <c r="J509" s="26">
        <f t="shared" si="514"/>
        <v>0</v>
      </c>
      <c r="K509" s="26">
        <f t="shared" si="506"/>
        <v>0</v>
      </c>
      <c r="L509" s="26">
        <f t="shared" si="515"/>
        <v>0</v>
      </c>
      <c r="M509" s="26">
        <f t="shared" si="507"/>
        <v>0</v>
      </c>
      <c r="N509" s="26">
        <f t="shared" si="516"/>
        <v>0</v>
      </c>
      <c r="O509" s="26">
        <f t="shared" si="517"/>
        <v>0</v>
      </c>
      <c r="P509" s="26">
        <f t="shared" si="508"/>
        <v>0</v>
      </c>
      <c r="Q509" s="26">
        <f t="shared" si="518"/>
        <v>0</v>
      </c>
      <c r="R509" s="26">
        <f t="shared" si="509"/>
        <v>0</v>
      </c>
      <c r="S509" s="26">
        <f t="shared" si="519"/>
        <v>0</v>
      </c>
      <c r="T509" s="26">
        <f t="shared" si="520"/>
        <v>0</v>
      </c>
      <c r="U509" s="26">
        <f t="shared" si="510"/>
        <v>0</v>
      </c>
    </row>
    <row r="510" spans="1:21" x14ac:dyDescent="0.2">
      <c r="A510" s="28" t="s">
        <v>534</v>
      </c>
      <c r="B510" s="26"/>
      <c r="C510" s="26"/>
      <c r="D510" s="26"/>
      <c r="E510" s="26">
        <f t="shared" si="472"/>
        <v>0</v>
      </c>
      <c r="F510" s="26">
        <f t="shared" si="511"/>
        <v>0</v>
      </c>
      <c r="G510" s="26">
        <f t="shared" si="512"/>
        <v>0</v>
      </c>
      <c r="H510" s="26">
        <f t="shared" si="505"/>
        <v>0</v>
      </c>
      <c r="I510" s="26">
        <f t="shared" si="513"/>
        <v>0</v>
      </c>
      <c r="J510" s="26">
        <f t="shared" si="514"/>
        <v>0</v>
      </c>
      <c r="K510" s="26">
        <f t="shared" si="506"/>
        <v>0</v>
      </c>
      <c r="L510" s="26">
        <f t="shared" si="515"/>
        <v>0</v>
      </c>
      <c r="M510" s="26">
        <f t="shared" si="507"/>
        <v>0</v>
      </c>
      <c r="N510" s="26">
        <f t="shared" si="516"/>
        <v>0</v>
      </c>
      <c r="O510" s="26">
        <f t="shared" si="517"/>
        <v>0</v>
      </c>
      <c r="P510" s="26">
        <f t="shared" si="508"/>
        <v>0</v>
      </c>
      <c r="Q510" s="26">
        <f t="shared" si="518"/>
        <v>0</v>
      </c>
      <c r="R510" s="26">
        <f t="shared" si="509"/>
        <v>0</v>
      </c>
      <c r="S510" s="26">
        <f t="shared" si="519"/>
        <v>0</v>
      </c>
      <c r="T510" s="26">
        <f t="shared" si="520"/>
        <v>0</v>
      </c>
      <c r="U510" s="26">
        <f t="shared" si="510"/>
        <v>0</v>
      </c>
    </row>
    <row r="511" spans="1:21" x14ac:dyDescent="0.2">
      <c r="A511" s="28" t="s">
        <v>535</v>
      </c>
      <c r="B511" s="26"/>
      <c r="C511" s="26"/>
      <c r="D511" s="26"/>
      <c r="E511" s="26">
        <f t="shared" si="472"/>
        <v>0</v>
      </c>
      <c r="F511" s="26">
        <f t="shared" si="511"/>
        <v>0</v>
      </c>
      <c r="G511" s="26">
        <f t="shared" si="512"/>
        <v>0</v>
      </c>
      <c r="H511" s="26">
        <f t="shared" si="505"/>
        <v>0</v>
      </c>
      <c r="I511" s="26">
        <f t="shared" si="513"/>
        <v>0</v>
      </c>
      <c r="J511" s="26">
        <f t="shared" si="514"/>
        <v>0</v>
      </c>
      <c r="K511" s="26">
        <f t="shared" si="506"/>
        <v>0</v>
      </c>
      <c r="L511" s="26">
        <f t="shared" si="515"/>
        <v>0</v>
      </c>
      <c r="M511" s="26">
        <f t="shared" si="507"/>
        <v>0</v>
      </c>
      <c r="N511" s="26">
        <f t="shared" si="516"/>
        <v>0</v>
      </c>
      <c r="O511" s="26">
        <f t="shared" si="517"/>
        <v>0</v>
      </c>
      <c r="P511" s="26">
        <f t="shared" si="508"/>
        <v>0</v>
      </c>
      <c r="Q511" s="26">
        <f t="shared" si="518"/>
        <v>0</v>
      </c>
      <c r="R511" s="26">
        <f t="shared" si="509"/>
        <v>0</v>
      </c>
      <c r="S511" s="26">
        <f t="shared" si="519"/>
        <v>0</v>
      </c>
      <c r="T511" s="26">
        <f t="shared" si="520"/>
        <v>0</v>
      </c>
      <c r="U511" s="26">
        <f t="shared" si="510"/>
        <v>0</v>
      </c>
    </row>
    <row r="512" spans="1:21" x14ac:dyDescent="0.2">
      <c r="A512" s="28" t="s">
        <v>536</v>
      </c>
      <c r="B512" s="26">
        <v>10.199999999999999</v>
      </c>
      <c r="C512" s="26">
        <v>4.5</v>
      </c>
      <c r="D512" s="26">
        <v>1.3</v>
      </c>
      <c r="E512" s="26">
        <f t="shared" si="472"/>
        <v>16</v>
      </c>
      <c r="F512" s="26">
        <f t="shared" si="511"/>
        <v>6.1</v>
      </c>
      <c r="G512" s="26">
        <f t="shared" si="512"/>
        <v>0</v>
      </c>
      <c r="H512" s="26">
        <f t="shared" si="505"/>
        <v>0</v>
      </c>
      <c r="I512" s="26">
        <f t="shared" si="513"/>
        <v>0</v>
      </c>
      <c r="J512" s="26">
        <f t="shared" si="514"/>
        <v>0</v>
      </c>
      <c r="K512" s="26">
        <f t="shared" si="506"/>
        <v>0</v>
      </c>
      <c r="L512" s="26">
        <f t="shared" si="515"/>
        <v>0</v>
      </c>
      <c r="M512" s="26">
        <f t="shared" si="507"/>
        <v>0</v>
      </c>
      <c r="N512" s="26">
        <f t="shared" si="516"/>
        <v>0</v>
      </c>
      <c r="O512" s="26">
        <f t="shared" si="517"/>
        <v>0</v>
      </c>
      <c r="P512" s="26">
        <f t="shared" si="508"/>
        <v>0</v>
      </c>
      <c r="Q512" s="26">
        <f t="shared" si="518"/>
        <v>0</v>
      </c>
      <c r="R512" s="26">
        <f t="shared" si="509"/>
        <v>0</v>
      </c>
      <c r="S512" s="26">
        <f t="shared" si="519"/>
        <v>0</v>
      </c>
      <c r="T512" s="26">
        <f t="shared" si="520"/>
        <v>0</v>
      </c>
      <c r="U512" s="26">
        <f t="shared" si="510"/>
        <v>0</v>
      </c>
    </row>
    <row r="513" spans="1:21" x14ac:dyDescent="0.2">
      <c r="A513" s="28" t="s">
        <v>537</v>
      </c>
      <c r="B513" s="26"/>
      <c r="C513" s="26"/>
      <c r="D513" s="26"/>
      <c r="E513" s="26">
        <f t="shared" si="472"/>
        <v>0</v>
      </c>
      <c r="F513" s="26">
        <f t="shared" si="511"/>
        <v>0</v>
      </c>
      <c r="G513" s="26">
        <f t="shared" si="512"/>
        <v>0</v>
      </c>
      <c r="H513" s="26">
        <f t="shared" si="505"/>
        <v>0</v>
      </c>
      <c r="I513" s="26">
        <f t="shared" si="513"/>
        <v>0</v>
      </c>
      <c r="J513" s="26">
        <f t="shared" si="514"/>
        <v>0</v>
      </c>
      <c r="K513" s="26">
        <f t="shared" si="506"/>
        <v>0</v>
      </c>
      <c r="L513" s="26">
        <f t="shared" si="515"/>
        <v>0</v>
      </c>
      <c r="M513" s="26">
        <f t="shared" si="507"/>
        <v>0</v>
      </c>
      <c r="N513" s="26">
        <f t="shared" si="516"/>
        <v>0</v>
      </c>
      <c r="O513" s="26">
        <f t="shared" si="517"/>
        <v>0</v>
      </c>
      <c r="P513" s="26">
        <f t="shared" si="508"/>
        <v>0</v>
      </c>
      <c r="Q513" s="26">
        <f t="shared" si="518"/>
        <v>0</v>
      </c>
      <c r="R513" s="26">
        <f t="shared" si="509"/>
        <v>0</v>
      </c>
      <c r="S513" s="26">
        <f t="shared" si="519"/>
        <v>0</v>
      </c>
      <c r="T513" s="26">
        <f t="shared" si="520"/>
        <v>0</v>
      </c>
      <c r="U513" s="26">
        <f t="shared" si="510"/>
        <v>0</v>
      </c>
    </row>
    <row r="514" spans="1:21" x14ac:dyDescent="0.2">
      <c r="A514" s="28" t="s">
        <v>538</v>
      </c>
      <c r="B514" s="26"/>
      <c r="C514" s="26"/>
      <c r="D514" s="26"/>
      <c r="E514" s="26">
        <f t="shared" si="472"/>
        <v>0</v>
      </c>
      <c r="F514" s="26">
        <f t="shared" si="511"/>
        <v>0</v>
      </c>
      <c r="G514" s="26">
        <f t="shared" si="512"/>
        <v>0</v>
      </c>
      <c r="H514" s="26">
        <f t="shared" si="505"/>
        <v>0</v>
      </c>
      <c r="I514" s="26">
        <f t="shared" si="513"/>
        <v>0</v>
      </c>
      <c r="J514" s="26">
        <f t="shared" si="514"/>
        <v>0</v>
      </c>
      <c r="K514" s="26">
        <f t="shared" si="506"/>
        <v>0</v>
      </c>
      <c r="L514" s="26">
        <f t="shared" si="515"/>
        <v>0</v>
      </c>
      <c r="M514" s="26">
        <f t="shared" si="507"/>
        <v>0</v>
      </c>
      <c r="N514" s="26">
        <f t="shared" si="516"/>
        <v>0</v>
      </c>
      <c r="O514" s="26">
        <f t="shared" si="517"/>
        <v>0</v>
      </c>
      <c r="P514" s="26">
        <f t="shared" si="508"/>
        <v>0</v>
      </c>
      <c r="Q514" s="26">
        <f t="shared" si="518"/>
        <v>0</v>
      </c>
      <c r="R514" s="26">
        <f t="shared" si="509"/>
        <v>0</v>
      </c>
      <c r="S514" s="26">
        <f t="shared" si="519"/>
        <v>0</v>
      </c>
      <c r="T514" s="26">
        <f t="shared" si="520"/>
        <v>0</v>
      </c>
      <c r="U514" s="26">
        <f t="shared" si="510"/>
        <v>0</v>
      </c>
    </row>
    <row r="515" spans="1:21" x14ac:dyDescent="0.2">
      <c r="A515" s="28" t="s">
        <v>539</v>
      </c>
      <c r="B515" s="26"/>
      <c r="C515" s="26"/>
      <c r="D515" s="26"/>
      <c r="E515" s="26">
        <f t="shared" si="472"/>
        <v>0</v>
      </c>
      <c r="F515" s="26">
        <f t="shared" si="511"/>
        <v>0</v>
      </c>
      <c r="G515" s="26">
        <f t="shared" si="512"/>
        <v>0</v>
      </c>
      <c r="H515" s="26">
        <f t="shared" si="505"/>
        <v>0</v>
      </c>
      <c r="I515" s="26">
        <f t="shared" si="513"/>
        <v>0</v>
      </c>
      <c r="J515" s="26">
        <f t="shared" si="514"/>
        <v>0</v>
      </c>
      <c r="K515" s="26">
        <f t="shared" si="506"/>
        <v>0</v>
      </c>
      <c r="L515" s="26">
        <f t="shared" si="515"/>
        <v>0</v>
      </c>
      <c r="M515" s="26">
        <f t="shared" si="507"/>
        <v>0</v>
      </c>
      <c r="N515" s="26">
        <f t="shared" si="516"/>
        <v>0</v>
      </c>
      <c r="O515" s="26">
        <f t="shared" si="517"/>
        <v>0</v>
      </c>
      <c r="P515" s="26">
        <f t="shared" si="508"/>
        <v>0</v>
      </c>
      <c r="Q515" s="26">
        <f t="shared" si="518"/>
        <v>0</v>
      </c>
      <c r="R515" s="26">
        <f t="shared" si="509"/>
        <v>0</v>
      </c>
      <c r="S515" s="26">
        <f t="shared" si="519"/>
        <v>0</v>
      </c>
      <c r="T515" s="26">
        <f t="shared" si="520"/>
        <v>0</v>
      </c>
      <c r="U515" s="26">
        <f t="shared" si="510"/>
        <v>0</v>
      </c>
    </row>
    <row r="516" spans="1:21" x14ac:dyDescent="0.2">
      <c r="A516" s="28" t="s">
        <v>280</v>
      </c>
      <c r="B516" s="26"/>
      <c r="C516" s="26"/>
      <c r="D516" s="26"/>
      <c r="E516" s="26">
        <f t="shared" si="472"/>
        <v>0</v>
      </c>
      <c r="F516" s="26">
        <f t="shared" si="511"/>
        <v>0</v>
      </c>
      <c r="G516" s="26">
        <f t="shared" si="512"/>
        <v>0</v>
      </c>
      <c r="H516" s="26">
        <f t="shared" si="505"/>
        <v>0</v>
      </c>
      <c r="I516" s="26">
        <f t="shared" si="513"/>
        <v>0</v>
      </c>
      <c r="J516" s="26">
        <f t="shared" si="514"/>
        <v>0</v>
      </c>
      <c r="K516" s="26">
        <f t="shared" si="506"/>
        <v>0</v>
      </c>
      <c r="L516" s="26">
        <f t="shared" si="515"/>
        <v>0</v>
      </c>
      <c r="M516" s="26">
        <f t="shared" si="507"/>
        <v>0</v>
      </c>
      <c r="N516" s="26">
        <f t="shared" si="516"/>
        <v>0</v>
      </c>
      <c r="O516" s="26">
        <f t="shared" si="517"/>
        <v>0</v>
      </c>
      <c r="P516" s="26">
        <f t="shared" si="508"/>
        <v>0</v>
      </c>
      <c r="Q516" s="26">
        <f t="shared" si="518"/>
        <v>0</v>
      </c>
      <c r="R516" s="26">
        <f t="shared" si="509"/>
        <v>0</v>
      </c>
      <c r="S516" s="26">
        <f t="shared" si="519"/>
        <v>0</v>
      </c>
      <c r="T516" s="26">
        <f t="shared" si="520"/>
        <v>0</v>
      </c>
      <c r="U516" s="26">
        <f t="shared" si="510"/>
        <v>0</v>
      </c>
    </row>
    <row r="517" spans="1:21" x14ac:dyDescent="0.2">
      <c r="A517" s="28" t="s">
        <v>331</v>
      </c>
      <c r="B517" s="26"/>
      <c r="C517" s="26"/>
      <c r="D517" s="26"/>
      <c r="E517" s="26">
        <f t="shared" si="472"/>
        <v>0</v>
      </c>
      <c r="F517" s="26">
        <f t="shared" si="511"/>
        <v>0</v>
      </c>
      <c r="G517" s="26">
        <f t="shared" si="512"/>
        <v>0</v>
      </c>
      <c r="H517" s="26">
        <f t="shared" si="505"/>
        <v>0</v>
      </c>
      <c r="I517" s="26">
        <f t="shared" si="513"/>
        <v>0</v>
      </c>
      <c r="J517" s="26">
        <f t="shared" si="514"/>
        <v>0</v>
      </c>
      <c r="K517" s="26">
        <f t="shared" si="506"/>
        <v>0</v>
      </c>
      <c r="L517" s="26">
        <f t="shared" si="515"/>
        <v>0</v>
      </c>
      <c r="M517" s="26">
        <f t="shared" si="507"/>
        <v>0</v>
      </c>
      <c r="N517" s="26">
        <f t="shared" si="516"/>
        <v>0</v>
      </c>
      <c r="O517" s="26">
        <f t="shared" si="517"/>
        <v>0</v>
      </c>
      <c r="P517" s="26">
        <f t="shared" si="508"/>
        <v>0</v>
      </c>
      <c r="Q517" s="26">
        <f t="shared" si="518"/>
        <v>0</v>
      </c>
      <c r="R517" s="26">
        <f t="shared" si="509"/>
        <v>0</v>
      </c>
      <c r="S517" s="26">
        <f t="shared" si="519"/>
        <v>0</v>
      </c>
      <c r="T517" s="26">
        <f t="shared" si="520"/>
        <v>0</v>
      </c>
      <c r="U517" s="26">
        <f t="shared" si="510"/>
        <v>0</v>
      </c>
    </row>
    <row r="518" spans="1:21" x14ac:dyDescent="0.2">
      <c r="A518" s="28" t="s">
        <v>540</v>
      </c>
      <c r="B518" s="26"/>
      <c r="C518" s="26"/>
      <c r="D518" s="26"/>
      <c r="E518" s="26">
        <f t="shared" si="472"/>
        <v>0</v>
      </c>
      <c r="F518" s="26">
        <f t="shared" si="511"/>
        <v>0</v>
      </c>
      <c r="G518" s="26">
        <f t="shared" si="512"/>
        <v>0</v>
      </c>
      <c r="H518" s="26">
        <f t="shared" si="505"/>
        <v>0</v>
      </c>
      <c r="I518" s="26">
        <f t="shared" si="513"/>
        <v>0</v>
      </c>
      <c r="J518" s="26">
        <f t="shared" si="514"/>
        <v>0</v>
      </c>
      <c r="K518" s="26">
        <f t="shared" si="506"/>
        <v>0</v>
      </c>
      <c r="L518" s="26">
        <f t="shared" si="515"/>
        <v>0</v>
      </c>
      <c r="M518" s="26">
        <f t="shared" si="507"/>
        <v>0</v>
      </c>
      <c r="N518" s="26">
        <f t="shared" si="516"/>
        <v>0</v>
      </c>
      <c r="O518" s="26">
        <f t="shared" si="517"/>
        <v>0</v>
      </c>
      <c r="P518" s="26">
        <f t="shared" si="508"/>
        <v>0</v>
      </c>
      <c r="Q518" s="26">
        <f t="shared" si="518"/>
        <v>0</v>
      </c>
      <c r="R518" s="26">
        <f t="shared" si="509"/>
        <v>0</v>
      </c>
      <c r="S518" s="26">
        <f t="shared" si="519"/>
        <v>0</v>
      </c>
      <c r="T518" s="26">
        <f t="shared" si="520"/>
        <v>0</v>
      </c>
      <c r="U518" s="26">
        <f t="shared" si="510"/>
        <v>0</v>
      </c>
    </row>
    <row r="519" spans="1:21" x14ac:dyDescent="0.2">
      <c r="A519" s="28" t="s">
        <v>541</v>
      </c>
      <c r="B519" s="26"/>
      <c r="C519" s="26"/>
      <c r="D519" s="26"/>
      <c r="E519" s="26">
        <f t="shared" si="472"/>
        <v>0</v>
      </c>
      <c r="F519" s="26">
        <f t="shared" si="511"/>
        <v>0</v>
      </c>
      <c r="G519" s="26">
        <f t="shared" si="512"/>
        <v>0</v>
      </c>
      <c r="H519" s="26">
        <f t="shared" si="505"/>
        <v>0</v>
      </c>
      <c r="I519" s="26">
        <f t="shared" si="513"/>
        <v>0</v>
      </c>
      <c r="J519" s="26">
        <f t="shared" si="514"/>
        <v>0</v>
      </c>
      <c r="K519" s="26">
        <f t="shared" si="506"/>
        <v>0</v>
      </c>
      <c r="L519" s="26">
        <f t="shared" si="515"/>
        <v>0</v>
      </c>
      <c r="M519" s="26">
        <f t="shared" si="507"/>
        <v>0</v>
      </c>
      <c r="N519" s="26">
        <f t="shared" si="516"/>
        <v>0</v>
      </c>
      <c r="O519" s="26">
        <f t="shared" si="517"/>
        <v>0</v>
      </c>
      <c r="P519" s="26">
        <f t="shared" si="508"/>
        <v>0</v>
      </c>
      <c r="Q519" s="26">
        <f t="shared" si="518"/>
        <v>0</v>
      </c>
      <c r="R519" s="26">
        <f t="shared" si="509"/>
        <v>0</v>
      </c>
      <c r="S519" s="26">
        <f t="shared" si="519"/>
        <v>0</v>
      </c>
      <c r="T519" s="26">
        <f t="shared" si="520"/>
        <v>0</v>
      </c>
      <c r="U519" s="26">
        <f t="shared" si="510"/>
        <v>0</v>
      </c>
    </row>
    <row r="520" spans="1:21" x14ac:dyDescent="0.2">
      <c r="A520" s="28" t="s">
        <v>542</v>
      </c>
      <c r="B520" s="26"/>
      <c r="C520" s="26"/>
      <c r="D520" s="26"/>
      <c r="E520" s="26">
        <f t="shared" si="472"/>
        <v>0</v>
      </c>
      <c r="F520" s="26">
        <f t="shared" si="511"/>
        <v>0</v>
      </c>
      <c r="G520" s="26">
        <f t="shared" si="512"/>
        <v>0</v>
      </c>
      <c r="H520" s="26">
        <f t="shared" si="505"/>
        <v>0</v>
      </c>
      <c r="I520" s="26">
        <f t="shared" si="513"/>
        <v>0</v>
      </c>
      <c r="J520" s="26">
        <f t="shared" si="514"/>
        <v>0</v>
      </c>
      <c r="K520" s="26">
        <f t="shared" si="506"/>
        <v>0</v>
      </c>
      <c r="L520" s="26">
        <f t="shared" si="515"/>
        <v>0</v>
      </c>
      <c r="M520" s="26">
        <f t="shared" si="507"/>
        <v>0</v>
      </c>
      <c r="N520" s="26">
        <f t="shared" si="516"/>
        <v>0</v>
      </c>
      <c r="O520" s="26">
        <f t="shared" si="517"/>
        <v>0</v>
      </c>
      <c r="P520" s="26">
        <f t="shared" si="508"/>
        <v>0</v>
      </c>
      <c r="Q520" s="26">
        <f t="shared" si="518"/>
        <v>0</v>
      </c>
      <c r="R520" s="26">
        <f t="shared" si="509"/>
        <v>0</v>
      </c>
      <c r="S520" s="26">
        <f t="shared" si="519"/>
        <v>0</v>
      </c>
      <c r="T520" s="26">
        <f t="shared" si="520"/>
        <v>0</v>
      </c>
      <c r="U520" s="26">
        <f t="shared" si="510"/>
        <v>0</v>
      </c>
    </row>
    <row r="521" spans="1:21" x14ac:dyDescent="0.2">
      <c r="A521" s="32" t="s">
        <v>35</v>
      </c>
      <c r="B521" s="33">
        <f>B6+B17+B31+B48+B70+B85+B101+B123+B137+B150+B164+B182+B194+B215+B235+B253+B272+B286+B299+B319+B342+B356+B373+B397+B421+B439+B454+B470+B486+B505</f>
        <v>9530.1500000000015</v>
      </c>
      <c r="C521" s="33">
        <f>C6+C17+C31+C48+C70+C85+C101+C123+C137+C150+C164+C182+C194+C215+C235+C253+C272+C286+C299+C319+C342+C356+C373+C397+C421+C439+C454+C470+C486+C505</f>
        <v>4381.3</v>
      </c>
      <c r="D521" s="33">
        <f>D6+D17+D31+D48+D70+D85+D101+D123+D137+D150+D164+D182+D194+D215+D235+D253+D272+D286+D299+D319+D342+D356+D373+D397+D421+D439+D454+D470+D486+D505</f>
        <v>249.03</v>
      </c>
      <c r="E521" s="33">
        <f>E6+E17+E31+E48+E70+E85+E101+E123+E137+E150+E164+E182+E194+E215+E235+E253+E272+E286+E299+E319+E342+E356+E373+E397+E421+E439+E454+E470+E486+E505</f>
        <v>14160.46</v>
      </c>
      <c r="F521" s="33"/>
      <c r="G521" s="33">
        <f>G6+G17+G31+G48+G70+G85+G101+G123+G137+G150+G164+G182+G194+G215+G235+G253+G272+G286+G299+G319+G342+G356+G373+G397+G421+G439+G454+G470+G486+G505</f>
        <v>113168.50000000004</v>
      </c>
      <c r="H521" s="33">
        <f t="shared" ref="H521:U521" si="521">H6+H17+H31+H48+H70+H85+H101+H123+H137+H150+H164+H182+H194+H215+H235+H253+H272+H286+H299+H319+H342+H356+H373+H397+H421+H439+H454+H470+H486+H505</f>
        <v>96192.700000000012</v>
      </c>
      <c r="I521" s="33">
        <f t="shared" si="521"/>
        <v>11617</v>
      </c>
      <c r="J521" s="33">
        <f t="shared" si="521"/>
        <v>5359.2000000000007</v>
      </c>
      <c r="K521" s="33">
        <f t="shared" si="521"/>
        <v>113168.8</v>
      </c>
      <c r="L521" s="33">
        <f t="shared" si="521"/>
        <v>123822.39999999998</v>
      </c>
      <c r="M521" s="33">
        <f t="shared" si="521"/>
        <v>105248.2</v>
      </c>
      <c r="N521" s="33">
        <f t="shared" si="521"/>
        <v>12698.900000000001</v>
      </c>
      <c r="O521" s="33">
        <f t="shared" si="521"/>
        <v>5875.0999999999995</v>
      </c>
      <c r="P521" s="33">
        <f t="shared" si="521"/>
        <v>123822.2</v>
      </c>
      <c r="Q521" s="33">
        <f t="shared" si="521"/>
        <v>134148.79999999999</v>
      </c>
      <c r="R521" s="33">
        <f t="shared" si="521"/>
        <v>114026.79999999999</v>
      </c>
      <c r="S521" s="33">
        <f t="shared" si="521"/>
        <v>13755.8</v>
      </c>
      <c r="T521" s="33">
        <f t="shared" si="521"/>
        <v>6366.4999999999991</v>
      </c>
      <c r="U521" s="33">
        <f t="shared" si="521"/>
        <v>134149.10000000003</v>
      </c>
    </row>
    <row r="522" spans="1:21" x14ac:dyDescent="0.2">
      <c r="A522" s="23" t="s">
        <v>36</v>
      </c>
      <c r="B522" s="26">
        <v>3563.5</v>
      </c>
      <c r="C522" s="26">
        <v>1202.45</v>
      </c>
      <c r="D522" s="26"/>
      <c r="E522" s="26">
        <f t="shared" si="472"/>
        <v>4765.95</v>
      </c>
      <c r="F522" s="26"/>
      <c r="G522" s="27">
        <f>'прогноз 2026-2028'!AR39</f>
        <v>8720.4</v>
      </c>
      <c r="H522" s="65">
        <f>ROUND(G522*85/100,1)</f>
        <v>7412.3</v>
      </c>
      <c r="I522" s="26">
        <f>ROUND(G522*15/100,1)</f>
        <v>1308.0999999999999</v>
      </c>
      <c r="J522" s="26"/>
      <c r="K522" s="26">
        <f>H522+I522+J522</f>
        <v>8720.4</v>
      </c>
      <c r="L522" s="27">
        <f>'прогноз 2026-2028'!AW39</f>
        <v>9409.2999999999993</v>
      </c>
      <c r="M522" s="26">
        <f>ROUND(L522*85/100,1)</f>
        <v>7997.9</v>
      </c>
      <c r="N522" s="26">
        <f>ROUND(L522*15/100,1)</f>
        <v>1411.4</v>
      </c>
      <c r="O522" s="26"/>
      <c r="P522" s="26">
        <f>M522+N522+O522</f>
        <v>9409.2999999999993</v>
      </c>
      <c r="Q522" s="27">
        <f>'прогноз 2026-2028'!BB39</f>
        <v>10152.6</v>
      </c>
      <c r="R522" s="26">
        <f>ROUND(Q522*85/100,1)</f>
        <v>8629.7000000000007</v>
      </c>
      <c r="S522" s="26">
        <f>ROUND(Q522*15/100,1)</f>
        <v>1522.9</v>
      </c>
      <c r="T522" s="26"/>
      <c r="U522" s="26">
        <f>R522+S522+T522</f>
        <v>10152.6</v>
      </c>
    </row>
    <row r="523" spans="1:21" x14ac:dyDescent="0.2">
      <c r="A523" s="23" t="s">
        <v>37</v>
      </c>
      <c r="B523" s="26">
        <v>785.35</v>
      </c>
      <c r="C523" s="26">
        <v>260.52999999999997</v>
      </c>
      <c r="D523" s="26"/>
      <c r="E523" s="26">
        <f t="shared" si="472"/>
        <v>1045.8800000000001</v>
      </c>
      <c r="F523" s="26"/>
      <c r="G523" s="27">
        <f>'прогноз 2026-2028'!AR40</f>
        <v>1649</v>
      </c>
      <c r="H523" s="65">
        <f>ROUND(G523*85/100,1)</f>
        <v>1401.7</v>
      </c>
      <c r="I523" s="26">
        <f>ROUND(G523*15/100,1)</f>
        <v>247.4</v>
      </c>
      <c r="J523" s="26"/>
      <c r="K523" s="26">
        <f>H523+I523+J523</f>
        <v>1649.1000000000001</v>
      </c>
      <c r="L523" s="27">
        <f>'прогноз 2026-2028'!AW40</f>
        <v>1779.3</v>
      </c>
      <c r="M523" s="26">
        <f>ROUND(L523*85/100,1)-0.1</f>
        <v>1512.3000000000002</v>
      </c>
      <c r="N523" s="26">
        <f>ROUND(L523*15/100,1)</f>
        <v>266.89999999999998</v>
      </c>
      <c r="O523" s="26"/>
      <c r="P523" s="26">
        <f>M523+N523+O523</f>
        <v>1779.2000000000003</v>
      </c>
      <c r="Q523" s="27">
        <f>'прогноз 2026-2028'!BB40</f>
        <v>1919.9</v>
      </c>
      <c r="R523" s="26">
        <f>ROUND(Q523*85/100,1)</f>
        <v>1631.9</v>
      </c>
      <c r="S523" s="26">
        <f>ROUND(Q523*15/100,1)</f>
        <v>288</v>
      </c>
      <c r="T523" s="26"/>
      <c r="U523" s="26">
        <f>R523+S523+T523</f>
        <v>1919.9</v>
      </c>
    </row>
    <row r="524" spans="1:21" x14ac:dyDescent="0.2">
      <c r="A524" s="23" t="s">
        <v>38</v>
      </c>
      <c r="B524" s="26">
        <v>1070.17</v>
      </c>
      <c r="C524" s="26">
        <v>188.85</v>
      </c>
      <c r="D524" s="26"/>
      <c r="E524" s="26">
        <f t="shared" si="472"/>
        <v>1259.02</v>
      </c>
      <c r="F524" s="26"/>
      <c r="G524" s="27">
        <f>'прогноз 2026-2028'!AR41</f>
        <v>12958.5</v>
      </c>
      <c r="H524" s="65">
        <f>ROUND(G524*85/100,1)</f>
        <v>11014.7</v>
      </c>
      <c r="I524" s="26">
        <f>ROUND(G524*15/100,1)</f>
        <v>1943.8</v>
      </c>
      <c r="J524" s="26"/>
      <c r="K524" s="26">
        <f>H524+I524+J524</f>
        <v>12958.5</v>
      </c>
      <c r="L524" s="27">
        <f>'прогноз 2026-2028'!AW41</f>
        <v>13982.2</v>
      </c>
      <c r="M524" s="26">
        <f>ROUND(L524*85/100,1)</f>
        <v>11884.9</v>
      </c>
      <c r="N524" s="26">
        <f>ROUND(L524*15/100,1)</f>
        <v>2097.3000000000002</v>
      </c>
      <c r="O524" s="26"/>
      <c r="P524" s="26">
        <f>M524+N524+O524</f>
        <v>13982.2</v>
      </c>
      <c r="Q524" s="27">
        <f>'прогноз 2026-2028'!BB41</f>
        <v>15086.8</v>
      </c>
      <c r="R524" s="26">
        <f>ROUND(Q524*85/100,1)</f>
        <v>12823.8</v>
      </c>
      <c r="S524" s="26">
        <f>ROUND(Q524*15/100,1)</f>
        <v>2263</v>
      </c>
      <c r="T524" s="26"/>
      <c r="U524" s="26">
        <f>R524+S524+T524</f>
        <v>15086.8</v>
      </c>
    </row>
    <row r="525" spans="1:21" x14ac:dyDescent="0.2">
      <c r="A525" s="23" t="s">
        <v>39</v>
      </c>
      <c r="B525" s="26">
        <v>289.44</v>
      </c>
      <c r="C525" s="26">
        <v>51.08</v>
      </c>
      <c r="D525" s="26"/>
      <c r="E525" s="26">
        <f t="shared" si="472"/>
        <v>340.52</v>
      </c>
      <c r="F525" s="26"/>
      <c r="G525" s="27">
        <f>'прогноз 2026-2028'!AR42</f>
        <v>9349.1</v>
      </c>
      <c r="H525" s="65">
        <f>ROUND(G525*85/100,1)</f>
        <v>7946.7</v>
      </c>
      <c r="I525" s="26">
        <f>ROUND(G525*15/100,1)</f>
        <v>1402.4</v>
      </c>
      <c r="J525" s="26"/>
      <c r="K525" s="26">
        <f>H525+I525+J525</f>
        <v>9349.1</v>
      </c>
      <c r="L525" s="27">
        <f>'прогноз 2026-2028'!AW42</f>
        <v>10199.9</v>
      </c>
      <c r="M525" s="26">
        <f>ROUND(L525*85/100,1)</f>
        <v>8669.9</v>
      </c>
      <c r="N525" s="26">
        <f>ROUND(L525*15/100,1)</f>
        <v>1530</v>
      </c>
      <c r="O525" s="26"/>
      <c r="P525" s="26">
        <f>M525+N525+O525</f>
        <v>10199.9</v>
      </c>
      <c r="Q525" s="27">
        <f>'прогноз 2026-2028'!BB42</f>
        <v>11128.1</v>
      </c>
      <c r="R525" s="26">
        <f>ROUND(Q525*85/100,1)</f>
        <v>9458.9</v>
      </c>
      <c r="S525" s="26">
        <f>ROUND(Q525*15/100,1)</f>
        <v>1669.2</v>
      </c>
      <c r="T525" s="26"/>
      <c r="U525" s="26">
        <f>R525+S525+T525</f>
        <v>11128.1</v>
      </c>
    </row>
    <row r="526" spans="1:21" x14ac:dyDescent="0.2">
      <c r="A526" s="23" t="s">
        <v>40</v>
      </c>
      <c r="B526" s="26">
        <v>422221.1</v>
      </c>
      <c r="C526" s="26">
        <v>74509.61</v>
      </c>
      <c r="D526" s="26"/>
      <c r="E526" s="26">
        <f t="shared" si="472"/>
        <v>496730.70999999996</v>
      </c>
      <c r="F526" s="26"/>
      <c r="G526" s="27">
        <f>'прогноз 2026-2028'!AR43</f>
        <v>2331642.7000000002</v>
      </c>
      <c r="H526" s="65">
        <f>ROUND(G526*85/100,1)</f>
        <v>1981896.3</v>
      </c>
      <c r="I526" s="26">
        <f>ROUND(G526*15/100,1)</f>
        <v>349746.4</v>
      </c>
      <c r="J526" s="26"/>
      <c r="K526" s="26">
        <f>H526+I526+J526</f>
        <v>2331642.7000000002</v>
      </c>
      <c r="L526" s="27">
        <f>'прогноз 2026-2028'!AW43</f>
        <v>2518174.1</v>
      </c>
      <c r="M526" s="26">
        <f>ROUND(L526*85/100,1)</f>
        <v>2140448</v>
      </c>
      <c r="N526" s="26">
        <f>ROUND(L526*15/100,1)</f>
        <v>377726.1</v>
      </c>
      <c r="O526" s="26"/>
      <c r="P526" s="26">
        <f>M526+N526+O526</f>
        <v>2518174.1</v>
      </c>
      <c r="Q526" s="27">
        <f>'прогноз 2026-2028'!BB43</f>
        <v>2719628</v>
      </c>
      <c r="R526" s="26">
        <f>ROUND(Q526*85/100,1)</f>
        <v>2311683.7999999998</v>
      </c>
      <c r="S526" s="26">
        <f>ROUND(Q526*15/100,1)-0.1</f>
        <v>407944.10000000003</v>
      </c>
      <c r="T526" s="26"/>
      <c r="U526" s="26">
        <f>R526+S526+T526</f>
        <v>2719627.9</v>
      </c>
    </row>
    <row r="527" spans="1:21" x14ac:dyDescent="0.2">
      <c r="A527" s="32" t="s">
        <v>41</v>
      </c>
      <c r="B527" s="33">
        <f>SUM(B522:B526)</f>
        <v>427929.56</v>
      </c>
      <c r="C527" s="33">
        <f>SUM(C522:C526)</f>
        <v>76212.52</v>
      </c>
      <c r="D527" s="33">
        <f>SUM(D522:D526)</f>
        <v>0</v>
      </c>
      <c r="E527" s="33">
        <f>SUM(E522:E526)</f>
        <v>504142.07999999996</v>
      </c>
      <c r="F527" s="33"/>
      <c r="G527" s="33">
        <f t="shared" ref="G527:U527" si="522">SUM(G522:G526)</f>
        <v>2364319.7000000002</v>
      </c>
      <c r="H527" s="33">
        <f t="shared" si="522"/>
        <v>2009671.7</v>
      </c>
      <c r="I527" s="33">
        <f t="shared" si="522"/>
        <v>354648.10000000003</v>
      </c>
      <c r="J527" s="33">
        <f t="shared" si="522"/>
        <v>0</v>
      </c>
      <c r="K527" s="33">
        <f t="shared" si="522"/>
        <v>2364319.8000000003</v>
      </c>
      <c r="L527" s="33">
        <f t="shared" si="522"/>
        <v>2553544.8000000003</v>
      </c>
      <c r="M527" s="33">
        <f t="shared" si="522"/>
        <v>2170513</v>
      </c>
      <c r="N527" s="33">
        <f t="shared" si="522"/>
        <v>383031.69999999995</v>
      </c>
      <c r="O527" s="33">
        <f t="shared" si="522"/>
        <v>0</v>
      </c>
      <c r="P527" s="33">
        <f t="shared" si="522"/>
        <v>2553544.7000000002</v>
      </c>
      <c r="Q527" s="33">
        <f t="shared" si="522"/>
        <v>2757915.4</v>
      </c>
      <c r="R527" s="33">
        <f t="shared" si="522"/>
        <v>2344228.0999999996</v>
      </c>
      <c r="S527" s="33">
        <f t="shared" si="522"/>
        <v>413687.2</v>
      </c>
      <c r="T527" s="33">
        <f t="shared" si="522"/>
        <v>0</v>
      </c>
      <c r="U527" s="33">
        <f t="shared" si="522"/>
        <v>2757915.3</v>
      </c>
    </row>
    <row r="528" spans="1:21" x14ac:dyDescent="0.2">
      <c r="A528" s="32" t="s">
        <v>44</v>
      </c>
      <c r="B528" s="33">
        <f>B521+B527</f>
        <v>437459.71</v>
      </c>
      <c r="C528" s="33">
        <f>C521+C527</f>
        <v>80593.820000000007</v>
      </c>
      <c r="D528" s="33">
        <f>D521+D527</f>
        <v>249.03</v>
      </c>
      <c r="E528" s="33">
        <f>E521+E527</f>
        <v>518302.54</v>
      </c>
      <c r="F528" s="33"/>
      <c r="G528" s="33">
        <f t="shared" ref="G528:U528" si="523">G521+G527</f>
        <v>2477488.2000000002</v>
      </c>
      <c r="H528" s="33">
        <f t="shared" si="523"/>
        <v>2105864.4</v>
      </c>
      <c r="I528" s="33">
        <f t="shared" si="523"/>
        <v>366265.10000000003</v>
      </c>
      <c r="J528" s="33">
        <f t="shared" si="523"/>
        <v>5359.2000000000007</v>
      </c>
      <c r="K528" s="33">
        <f t="shared" si="523"/>
        <v>2477488.6</v>
      </c>
      <c r="L528" s="33">
        <f t="shared" si="523"/>
        <v>2677367.2000000002</v>
      </c>
      <c r="M528" s="33">
        <f t="shared" si="523"/>
        <v>2275761.2000000002</v>
      </c>
      <c r="N528" s="33">
        <f t="shared" si="523"/>
        <v>395730.6</v>
      </c>
      <c r="O528" s="33">
        <f t="shared" si="523"/>
        <v>5875.0999999999995</v>
      </c>
      <c r="P528" s="33">
        <f t="shared" si="523"/>
        <v>2677366.9000000004</v>
      </c>
      <c r="Q528" s="33">
        <f t="shared" si="523"/>
        <v>2892064.1999999997</v>
      </c>
      <c r="R528" s="33">
        <f t="shared" si="523"/>
        <v>2458254.8999999994</v>
      </c>
      <c r="S528" s="33">
        <f t="shared" si="523"/>
        <v>427443</v>
      </c>
      <c r="T528" s="33">
        <f t="shared" si="523"/>
        <v>6366.4999999999991</v>
      </c>
      <c r="U528" s="33">
        <f t="shared" si="523"/>
        <v>2892064.4</v>
      </c>
    </row>
    <row r="530" spans="1:2" x14ac:dyDescent="0.2">
      <c r="A530" s="34"/>
      <c r="B530" s="20" t="s">
        <v>543</v>
      </c>
    </row>
    <row r="531" spans="1:2" x14ac:dyDescent="0.2">
      <c r="A531" s="35"/>
      <c r="B531" s="20" t="s">
        <v>544</v>
      </c>
    </row>
  </sheetData>
  <mergeCells count="7">
    <mergeCell ref="A2:U2"/>
    <mergeCell ref="A4:A5"/>
    <mergeCell ref="B4:E4"/>
    <mergeCell ref="F4:F5"/>
    <mergeCell ref="G4:K4"/>
    <mergeCell ref="L4:P4"/>
    <mergeCell ref="Q4:U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0453F-9826-46EC-9955-67CC45BF4F6C}">
  <dimension ref="A1:EN55"/>
  <sheetViews>
    <sheetView view="pageBreakPreview" topLeftCell="A7" zoomScale="75" zoomScaleNormal="75" zoomScaleSheetLayoutView="75" workbookViewId="0">
      <pane xSplit="1" topLeftCell="B1" activePane="topRight" state="frozen"/>
      <selection pane="topRight" activeCell="BK47" sqref="BK47"/>
    </sheetView>
  </sheetViews>
  <sheetFormatPr defaultRowHeight="15" x14ac:dyDescent="0.25"/>
  <cols>
    <col min="1" max="1" width="24.42578125" style="20" customWidth="1"/>
    <col min="2" max="2" width="16.140625" style="20" customWidth="1"/>
    <col min="3" max="5" width="16.140625" style="92" customWidth="1"/>
    <col min="6" max="10" width="16.140625" style="20" customWidth="1"/>
    <col min="11" max="11" width="16.140625" style="92" customWidth="1"/>
    <col min="12" max="12" width="16" style="92" customWidth="1"/>
    <col min="13" max="15" width="16.140625" style="20" hidden="1" customWidth="1"/>
    <col min="16" max="31" width="16.140625" style="20" customWidth="1"/>
    <col min="32" max="32" width="16.140625" style="85" customWidth="1"/>
    <col min="33" max="33" width="2.5703125" style="87" customWidth="1"/>
    <col min="34" max="34" width="16.140625" style="1" customWidth="1"/>
    <col min="35" max="35" width="16.140625" style="20" customWidth="1"/>
    <col min="36" max="36" width="12.85546875" style="20" customWidth="1"/>
    <col min="37" max="37" width="13.140625" style="20" customWidth="1"/>
    <col min="38" max="38" width="13" style="20" customWidth="1"/>
    <col min="39" max="39" width="11.5703125" style="20" customWidth="1"/>
    <col min="40" max="41" width="14.7109375" style="10" customWidth="1"/>
    <col min="42" max="42" width="12.85546875" style="10" customWidth="1"/>
    <col min="43" max="43" width="11.5703125" style="20" customWidth="1"/>
    <col min="44" max="44" width="12.28515625" style="20" bestFit="1" customWidth="1"/>
    <col min="45" max="46" width="11.5703125" style="20" customWidth="1"/>
    <col min="47" max="47" width="13.5703125" style="20" customWidth="1"/>
    <col min="48" max="48" width="12.140625" style="1" customWidth="1"/>
    <col min="49" max="49" width="2.5703125" style="87" customWidth="1"/>
    <col min="50" max="50" width="13" style="20" customWidth="1"/>
    <col min="51" max="51" width="12.5703125" style="20" customWidth="1"/>
    <col min="52" max="54" width="12.7109375" style="20" customWidth="1"/>
    <col min="55" max="55" width="11.85546875" style="20" customWidth="1"/>
    <col min="56" max="56" width="11.85546875" style="10" customWidth="1"/>
    <col min="57" max="57" width="14.42578125" style="10" customWidth="1"/>
    <col min="58" max="58" width="11.85546875" style="10" customWidth="1"/>
    <col min="59" max="59" width="11.85546875" style="20" customWidth="1"/>
    <col min="60" max="60" width="12.28515625" style="20" customWidth="1"/>
    <col min="61" max="62" width="11.85546875" style="20" customWidth="1"/>
    <col min="63" max="63" width="13.7109375" style="20" customWidth="1"/>
    <col min="64" max="64" width="12.140625" style="1" customWidth="1"/>
    <col min="65" max="65" width="2.140625" style="49" customWidth="1"/>
    <col min="66" max="67" width="12.7109375" style="20" customWidth="1"/>
    <col min="68" max="68" width="12.5703125" style="20" customWidth="1"/>
    <col min="69" max="70" width="12.85546875" style="20" customWidth="1"/>
    <col min="71" max="72" width="12.140625" style="20" customWidth="1"/>
    <col min="73" max="73" width="14.7109375" style="20" customWidth="1"/>
    <col min="74" max="76" width="12.140625" style="20" customWidth="1"/>
    <col min="77" max="78" width="12.5703125" style="20" customWidth="1"/>
    <col min="79" max="79" width="13" style="20" customWidth="1"/>
    <col min="80" max="80" width="12.140625" style="1" customWidth="1"/>
    <col min="81" max="143" width="9.140625" style="85"/>
    <col min="144" max="16384" width="9.140625" style="20"/>
  </cols>
  <sheetData>
    <row r="1" spans="1:144" ht="12.75" x14ac:dyDescent="0.2">
      <c r="A1" s="66" t="s">
        <v>675</v>
      </c>
      <c r="C1" s="1"/>
      <c r="D1" s="1"/>
      <c r="E1" s="1"/>
      <c r="K1" s="1"/>
      <c r="L1" s="1"/>
      <c r="AN1" s="1"/>
      <c r="AO1" s="1"/>
      <c r="AP1" s="1"/>
      <c r="AQ1" s="1"/>
      <c r="BD1" s="1"/>
      <c r="BE1" s="1"/>
      <c r="BF1" s="1"/>
      <c r="BG1" s="1"/>
      <c r="BH1" s="1"/>
      <c r="BI1" s="1"/>
      <c r="BJ1" s="1"/>
      <c r="BK1" s="1"/>
      <c r="BM1" s="1"/>
    </row>
    <row r="2" spans="1:144" s="128" customFormat="1" ht="15" customHeight="1" x14ac:dyDescent="0.2">
      <c r="A2" s="178"/>
      <c r="B2" s="207" t="s">
        <v>650</v>
      </c>
      <c r="C2" s="184"/>
      <c r="D2" s="184"/>
      <c r="E2" s="184"/>
      <c r="F2" s="184"/>
      <c r="G2" s="184"/>
      <c r="H2" s="184"/>
      <c r="I2" s="184"/>
      <c r="J2" s="184"/>
      <c r="K2" s="184"/>
      <c r="L2" s="184"/>
      <c r="M2" s="161"/>
      <c r="N2" s="161"/>
      <c r="O2" s="161"/>
      <c r="P2" s="162"/>
      <c r="Q2" s="163"/>
      <c r="R2" s="163"/>
      <c r="S2" s="163"/>
      <c r="T2" s="184"/>
      <c r="U2" s="184"/>
      <c r="V2" s="184"/>
      <c r="W2" s="184"/>
      <c r="X2" s="184"/>
      <c r="Y2" s="184"/>
      <c r="Z2" s="208" t="s">
        <v>605</v>
      </c>
      <c r="AA2" s="208"/>
      <c r="AB2" s="208"/>
      <c r="AC2" s="208"/>
      <c r="AD2" s="208"/>
      <c r="AE2" s="208"/>
      <c r="AF2" s="209"/>
      <c r="AG2" s="175"/>
      <c r="AH2" s="207" t="s">
        <v>661</v>
      </c>
      <c r="AI2" s="183"/>
      <c r="AJ2" s="183"/>
      <c r="AK2" s="183"/>
      <c r="AL2" s="183"/>
      <c r="AM2" s="183"/>
      <c r="AN2" s="183"/>
      <c r="AO2" s="183"/>
      <c r="AP2" s="183"/>
      <c r="AQ2" s="183"/>
      <c r="AR2" s="183"/>
      <c r="AS2" s="183"/>
      <c r="AT2" s="183"/>
      <c r="AU2" s="183"/>
      <c r="AV2" s="164"/>
      <c r="AW2" s="12"/>
      <c r="AX2" s="207" t="s">
        <v>662</v>
      </c>
      <c r="AY2" s="183"/>
      <c r="AZ2" s="183"/>
      <c r="BA2" s="183"/>
      <c r="BB2" s="183"/>
      <c r="BC2" s="183"/>
      <c r="BD2" s="183"/>
      <c r="BE2" s="183"/>
      <c r="BF2" s="183"/>
      <c r="BG2" s="183"/>
      <c r="BH2" s="183"/>
      <c r="BI2" s="183"/>
      <c r="BJ2" s="183"/>
      <c r="BK2" s="183"/>
      <c r="BL2" s="164"/>
      <c r="BM2" s="1"/>
      <c r="BN2" s="207" t="s">
        <v>663</v>
      </c>
      <c r="BO2" s="183"/>
      <c r="BP2" s="183"/>
      <c r="BQ2" s="183"/>
      <c r="BR2" s="183"/>
      <c r="BS2" s="183"/>
      <c r="BT2" s="183"/>
      <c r="BU2" s="183"/>
      <c r="BV2" s="183"/>
      <c r="BW2" s="183"/>
      <c r="BX2" s="183"/>
      <c r="BY2" s="183"/>
      <c r="BZ2" s="183"/>
      <c r="CA2" s="183"/>
      <c r="CB2" s="162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  <c r="EI2" s="165"/>
      <c r="EJ2" s="165"/>
      <c r="EK2" s="165"/>
      <c r="EL2" s="165"/>
      <c r="EM2" s="165"/>
    </row>
    <row r="3" spans="1:144" s="128" customFormat="1" ht="102" x14ac:dyDescent="0.2">
      <c r="A3" s="185"/>
      <c r="B3" s="166" t="s">
        <v>554</v>
      </c>
      <c r="C3" s="166" t="s">
        <v>651</v>
      </c>
      <c r="D3" s="166" t="s">
        <v>555</v>
      </c>
      <c r="E3" s="166" t="s">
        <v>652</v>
      </c>
      <c r="F3" s="166" t="s">
        <v>556</v>
      </c>
      <c r="G3" s="166" t="s">
        <v>557</v>
      </c>
      <c r="H3" s="166" t="s">
        <v>558</v>
      </c>
      <c r="I3" s="166" t="s">
        <v>559</v>
      </c>
      <c r="J3" s="166" t="s">
        <v>560</v>
      </c>
      <c r="K3" s="166" t="s">
        <v>555</v>
      </c>
      <c r="L3" s="166" t="s">
        <v>598</v>
      </c>
      <c r="M3" s="166" t="s">
        <v>561</v>
      </c>
      <c r="N3" s="166" t="s">
        <v>562</v>
      </c>
      <c r="O3" s="166" t="s">
        <v>563</v>
      </c>
      <c r="P3" s="166" t="s">
        <v>51</v>
      </c>
      <c r="Q3" s="166" t="s">
        <v>52</v>
      </c>
      <c r="R3" s="166" t="s">
        <v>564</v>
      </c>
      <c r="S3" s="166" t="s">
        <v>565</v>
      </c>
      <c r="T3" s="166" t="s">
        <v>554</v>
      </c>
      <c r="U3" s="166" t="s">
        <v>556</v>
      </c>
      <c r="V3" s="166" t="s">
        <v>557</v>
      </c>
      <c r="W3" s="166" t="s">
        <v>558</v>
      </c>
      <c r="X3" s="166" t="s">
        <v>559</v>
      </c>
      <c r="Y3" s="166" t="s">
        <v>560</v>
      </c>
      <c r="Z3" s="166" t="s">
        <v>561</v>
      </c>
      <c r="AA3" s="166" t="s">
        <v>562</v>
      </c>
      <c r="AB3" s="166" t="s">
        <v>563</v>
      </c>
      <c r="AC3" s="166" t="s">
        <v>51</v>
      </c>
      <c r="AD3" s="166" t="s">
        <v>52</v>
      </c>
      <c r="AE3" s="166" t="s">
        <v>564</v>
      </c>
      <c r="AF3" s="166" t="s">
        <v>565</v>
      </c>
      <c r="AG3" s="12"/>
      <c r="AH3" s="166" t="s">
        <v>554</v>
      </c>
      <c r="AI3" s="166" t="s">
        <v>566</v>
      </c>
      <c r="AJ3" s="166" t="s">
        <v>567</v>
      </c>
      <c r="AK3" s="166" t="s">
        <v>558</v>
      </c>
      <c r="AL3" s="166" t="s">
        <v>559</v>
      </c>
      <c r="AM3" s="166" t="s">
        <v>568</v>
      </c>
      <c r="AN3" s="166" t="s">
        <v>569</v>
      </c>
      <c r="AO3" s="166" t="s">
        <v>570</v>
      </c>
      <c r="AP3" s="166" t="s">
        <v>571</v>
      </c>
      <c r="AQ3" s="166" t="s">
        <v>572</v>
      </c>
      <c r="AR3" s="166" t="s">
        <v>51</v>
      </c>
      <c r="AS3" s="166" t="s">
        <v>52</v>
      </c>
      <c r="AT3" s="166" t="s">
        <v>564</v>
      </c>
      <c r="AU3" s="166" t="s">
        <v>565</v>
      </c>
      <c r="AV3" s="166" t="s">
        <v>658</v>
      </c>
      <c r="AW3" s="12"/>
      <c r="AX3" s="166" t="s">
        <v>554</v>
      </c>
      <c r="AY3" s="166" t="s">
        <v>566</v>
      </c>
      <c r="AZ3" s="166" t="s">
        <v>567</v>
      </c>
      <c r="BA3" s="166" t="s">
        <v>558</v>
      </c>
      <c r="BB3" s="166" t="s">
        <v>559</v>
      </c>
      <c r="BC3" s="166" t="s">
        <v>568</v>
      </c>
      <c r="BD3" s="166" t="s">
        <v>569</v>
      </c>
      <c r="BE3" s="166" t="s">
        <v>570</v>
      </c>
      <c r="BF3" s="166" t="s">
        <v>571</v>
      </c>
      <c r="BG3" s="166" t="s">
        <v>572</v>
      </c>
      <c r="BH3" s="166" t="s">
        <v>51</v>
      </c>
      <c r="BI3" s="166" t="s">
        <v>52</v>
      </c>
      <c r="BJ3" s="166" t="s">
        <v>564</v>
      </c>
      <c r="BK3" s="166" t="s">
        <v>565</v>
      </c>
      <c r="BL3" s="166" t="s">
        <v>659</v>
      </c>
      <c r="BM3" s="1"/>
      <c r="BN3" s="166" t="s">
        <v>554</v>
      </c>
      <c r="BO3" s="166" t="s">
        <v>566</v>
      </c>
      <c r="BP3" s="166" t="s">
        <v>567</v>
      </c>
      <c r="BQ3" s="166" t="s">
        <v>558</v>
      </c>
      <c r="BR3" s="166" t="s">
        <v>559</v>
      </c>
      <c r="BS3" s="166" t="s">
        <v>568</v>
      </c>
      <c r="BT3" s="166" t="s">
        <v>569</v>
      </c>
      <c r="BU3" s="166" t="s">
        <v>570</v>
      </c>
      <c r="BV3" s="166" t="s">
        <v>571</v>
      </c>
      <c r="BW3" s="166" t="s">
        <v>572</v>
      </c>
      <c r="BX3" s="166" t="s">
        <v>51</v>
      </c>
      <c r="BY3" s="166" t="s">
        <v>52</v>
      </c>
      <c r="BZ3" s="166" t="s">
        <v>564</v>
      </c>
      <c r="CA3" s="166" t="s">
        <v>565</v>
      </c>
      <c r="CB3" s="166" t="s">
        <v>660</v>
      </c>
      <c r="CC3" s="165"/>
      <c r="CD3" s="165"/>
      <c r="CE3" s="165"/>
      <c r="CF3" s="165"/>
      <c r="CG3" s="165"/>
      <c r="CH3" s="165"/>
      <c r="CI3" s="165"/>
      <c r="CJ3" s="165"/>
      <c r="CK3" s="165"/>
      <c r="CL3" s="165"/>
      <c r="CM3" s="165"/>
      <c r="CN3" s="165"/>
      <c r="CO3" s="165"/>
      <c r="CP3" s="165"/>
      <c r="CQ3" s="165"/>
      <c r="CR3" s="165"/>
      <c r="CS3" s="165"/>
      <c r="CT3" s="165"/>
      <c r="CU3" s="165"/>
      <c r="CV3" s="165"/>
      <c r="CW3" s="165"/>
      <c r="CX3" s="165"/>
      <c r="CY3" s="165"/>
      <c r="CZ3" s="165"/>
      <c r="DA3" s="165"/>
      <c r="DB3" s="165"/>
      <c r="DC3" s="165"/>
      <c r="DD3" s="165"/>
      <c r="DE3" s="165"/>
      <c r="DF3" s="165"/>
      <c r="DG3" s="165"/>
      <c r="DH3" s="165"/>
      <c r="DI3" s="165"/>
      <c r="DJ3" s="165"/>
      <c r="DK3" s="165"/>
      <c r="DL3" s="165"/>
      <c r="DM3" s="165"/>
      <c r="DN3" s="165"/>
      <c r="DO3" s="165"/>
      <c r="DP3" s="165"/>
      <c r="DQ3" s="165"/>
      <c r="DR3" s="165"/>
      <c r="DS3" s="165"/>
      <c r="DT3" s="165"/>
      <c r="DU3" s="165"/>
      <c r="DV3" s="165"/>
      <c r="DW3" s="165"/>
      <c r="DX3" s="165"/>
      <c r="DY3" s="165"/>
      <c r="DZ3" s="165"/>
      <c r="EA3" s="165"/>
      <c r="EB3" s="165"/>
      <c r="EC3" s="165"/>
      <c r="ED3" s="165"/>
      <c r="EE3" s="165"/>
      <c r="EF3" s="165"/>
      <c r="EG3" s="165"/>
      <c r="EH3" s="165"/>
      <c r="EI3" s="165"/>
      <c r="EJ3" s="165"/>
      <c r="EK3" s="165"/>
      <c r="EL3" s="165"/>
      <c r="EM3" s="165"/>
    </row>
    <row r="4" spans="1:144" s="34" customFormat="1" ht="12.75" x14ac:dyDescent="0.2">
      <c r="A4" s="124" t="s">
        <v>0</v>
      </c>
      <c r="B4" s="67">
        <v>1</v>
      </c>
      <c r="C4" s="67">
        <v>2</v>
      </c>
      <c r="D4" s="67">
        <v>3</v>
      </c>
      <c r="E4" s="67">
        <v>4</v>
      </c>
      <c r="F4" s="67">
        <v>5</v>
      </c>
      <c r="G4" s="67">
        <v>6</v>
      </c>
      <c r="H4" s="67">
        <v>7</v>
      </c>
      <c r="I4" s="67">
        <v>8</v>
      </c>
      <c r="J4" s="67">
        <v>9</v>
      </c>
      <c r="K4" s="67">
        <v>10</v>
      </c>
      <c r="L4" s="67">
        <v>11</v>
      </c>
      <c r="M4" s="67">
        <v>12</v>
      </c>
      <c r="N4" s="67">
        <v>13</v>
      </c>
      <c r="O4" s="67">
        <v>14</v>
      </c>
      <c r="P4" s="67">
        <v>15</v>
      </c>
      <c r="Q4" s="67">
        <v>16</v>
      </c>
      <c r="R4" s="67">
        <v>17</v>
      </c>
      <c r="S4" s="67">
        <v>18</v>
      </c>
      <c r="T4" s="67">
        <v>19</v>
      </c>
      <c r="U4" s="67">
        <v>20</v>
      </c>
      <c r="V4" s="67">
        <v>21</v>
      </c>
      <c r="W4" s="67">
        <v>22</v>
      </c>
      <c r="X4" s="67">
        <v>23</v>
      </c>
      <c r="Y4" s="67">
        <v>24</v>
      </c>
      <c r="Z4" s="67">
        <v>25</v>
      </c>
      <c r="AA4" s="67">
        <v>26</v>
      </c>
      <c r="AB4" s="67">
        <v>27</v>
      </c>
      <c r="AC4" s="67">
        <v>28</v>
      </c>
      <c r="AD4" s="67">
        <v>29</v>
      </c>
      <c r="AE4" s="67">
        <v>30</v>
      </c>
      <c r="AF4" s="67">
        <v>31</v>
      </c>
      <c r="AG4" s="12"/>
      <c r="AH4" s="67">
        <v>33</v>
      </c>
      <c r="AI4" s="67">
        <v>34</v>
      </c>
      <c r="AJ4" s="67">
        <v>35</v>
      </c>
      <c r="AK4" s="67">
        <v>36</v>
      </c>
      <c r="AL4" s="67">
        <v>37</v>
      </c>
      <c r="AM4" s="67">
        <v>38</v>
      </c>
      <c r="AN4" s="67">
        <v>39</v>
      </c>
      <c r="AO4" s="67">
        <v>40</v>
      </c>
      <c r="AP4" s="67">
        <v>41</v>
      </c>
      <c r="AQ4" s="67">
        <v>42</v>
      </c>
      <c r="AR4" s="67">
        <v>43</v>
      </c>
      <c r="AS4" s="67">
        <v>44</v>
      </c>
      <c r="AT4" s="67">
        <v>45</v>
      </c>
      <c r="AU4" s="67">
        <v>46</v>
      </c>
      <c r="AV4" s="67" t="s">
        <v>657</v>
      </c>
      <c r="AW4" s="12"/>
      <c r="AX4" s="67">
        <v>47</v>
      </c>
      <c r="AY4" s="67">
        <v>48</v>
      </c>
      <c r="AZ4" s="67">
        <v>49</v>
      </c>
      <c r="BA4" s="67">
        <v>50</v>
      </c>
      <c r="BB4" s="67">
        <v>51</v>
      </c>
      <c r="BC4" s="67">
        <v>52</v>
      </c>
      <c r="BD4" s="67">
        <v>53</v>
      </c>
      <c r="BE4" s="67">
        <v>54</v>
      </c>
      <c r="BF4" s="67">
        <v>55</v>
      </c>
      <c r="BG4" s="67">
        <v>56</v>
      </c>
      <c r="BH4" s="67">
        <v>57</v>
      </c>
      <c r="BI4" s="67">
        <v>58</v>
      </c>
      <c r="BJ4" s="67">
        <v>59</v>
      </c>
      <c r="BK4" s="67">
        <v>60</v>
      </c>
      <c r="BL4" s="67" t="s">
        <v>657</v>
      </c>
      <c r="BM4" s="1"/>
      <c r="BN4" s="67">
        <v>61</v>
      </c>
      <c r="BO4" s="67">
        <v>62</v>
      </c>
      <c r="BP4" s="67">
        <v>63</v>
      </c>
      <c r="BQ4" s="67">
        <v>64</v>
      </c>
      <c r="BR4" s="67">
        <v>65</v>
      </c>
      <c r="BS4" s="67">
        <v>66</v>
      </c>
      <c r="BT4" s="67">
        <v>67</v>
      </c>
      <c r="BU4" s="67">
        <v>68</v>
      </c>
      <c r="BV4" s="67">
        <v>69</v>
      </c>
      <c r="BW4" s="67">
        <v>70</v>
      </c>
      <c r="BX4" s="67">
        <v>71</v>
      </c>
      <c r="BY4" s="67">
        <v>72</v>
      </c>
      <c r="BZ4" s="67">
        <v>73</v>
      </c>
      <c r="CA4" s="67">
        <v>74</v>
      </c>
      <c r="CB4" s="67" t="s">
        <v>657</v>
      </c>
      <c r="CC4" s="170"/>
      <c r="CD4" s="170"/>
      <c r="CE4" s="170"/>
      <c r="CF4" s="170"/>
      <c r="CG4" s="170"/>
      <c r="CH4" s="170"/>
      <c r="CI4" s="170"/>
      <c r="CJ4" s="170"/>
      <c r="CK4" s="170"/>
      <c r="CL4" s="170"/>
      <c r="CM4" s="170"/>
      <c r="CN4" s="170"/>
      <c r="CO4" s="170"/>
      <c r="CP4" s="170"/>
      <c r="CQ4" s="170"/>
      <c r="CR4" s="170"/>
      <c r="CS4" s="170"/>
      <c r="CT4" s="170"/>
      <c r="CU4" s="170"/>
      <c r="CV4" s="170"/>
      <c r="CW4" s="170"/>
      <c r="CX4" s="170"/>
      <c r="CY4" s="170"/>
      <c r="CZ4" s="170"/>
      <c r="DA4" s="170"/>
      <c r="DB4" s="170"/>
      <c r="DC4" s="170"/>
      <c r="DD4" s="170"/>
      <c r="DE4" s="170"/>
      <c r="DF4" s="170"/>
      <c r="DG4" s="170"/>
      <c r="DH4" s="170"/>
      <c r="DI4" s="170"/>
      <c r="DJ4" s="170"/>
      <c r="DK4" s="170"/>
      <c r="DL4" s="170"/>
      <c r="DM4" s="170"/>
      <c r="DN4" s="170"/>
      <c r="DO4" s="170"/>
      <c r="DP4" s="170"/>
      <c r="DQ4" s="170"/>
      <c r="DR4" s="170"/>
      <c r="DS4" s="170"/>
      <c r="DT4" s="170"/>
      <c r="DU4" s="170"/>
      <c r="DV4" s="170"/>
      <c r="DW4" s="170"/>
      <c r="DX4" s="170"/>
      <c r="DY4" s="170"/>
      <c r="DZ4" s="170"/>
      <c r="EA4" s="170"/>
      <c r="EB4" s="170"/>
      <c r="EC4" s="170"/>
      <c r="ED4" s="170"/>
      <c r="EE4" s="170"/>
      <c r="EF4" s="170"/>
      <c r="EG4" s="170"/>
      <c r="EH4" s="170"/>
      <c r="EI4" s="170"/>
      <c r="EJ4" s="170"/>
      <c r="EK4" s="170"/>
      <c r="EL4" s="170"/>
      <c r="EM4" s="170"/>
    </row>
    <row r="5" spans="1:144" s="1" customFormat="1" ht="12.75" x14ac:dyDescent="0.2">
      <c r="A5" s="78" t="s">
        <v>5</v>
      </c>
      <c r="B5" s="6">
        <v>298311.90000000002</v>
      </c>
      <c r="C5" s="122">
        <v>26.57</v>
      </c>
      <c r="D5" s="122">
        <v>46.57</v>
      </c>
      <c r="E5" s="122">
        <v>43.43</v>
      </c>
      <c r="F5" s="6">
        <v>129556.79999999999</v>
      </c>
      <c r="G5" s="6">
        <v>138923.9</v>
      </c>
      <c r="H5" s="6">
        <v>29831.200000000001</v>
      </c>
      <c r="I5" s="6">
        <v>298311.89999999997</v>
      </c>
      <c r="J5" s="6">
        <v>0</v>
      </c>
      <c r="K5" s="122">
        <v>41.57</v>
      </c>
      <c r="L5" s="122">
        <v>58.43</v>
      </c>
      <c r="M5" s="6">
        <v>0</v>
      </c>
      <c r="N5" s="6">
        <v>0</v>
      </c>
      <c r="O5" s="6">
        <v>0</v>
      </c>
      <c r="P5" s="6">
        <v>129556.79999999999</v>
      </c>
      <c r="Q5" s="6">
        <v>138923.9</v>
      </c>
      <c r="R5" s="6">
        <v>29831.200000000001</v>
      </c>
      <c r="S5" s="6">
        <v>298311.89999999997</v>
      </c>
      <c r="T5" s="6">
        <v>298311.90000000002</v>
      </c>
      <c r="U5" s="6">
        <v>129556.79999999999</v>
      </c>
      <c r="V5" s="6">
        <v>138923.9</v>
      </c>
      <c r="W5" s="6">
        <v>29831.200000000001</v>
      </c>
      <c r="X5" s="6">
        <v>298311.89999999997</v>
      </c>
      <c r="Y5" s="6">
        <v>0</v>
      </c>
      <c r="Z5" s="6">
        <v>0</v>
      </c>
      <c r="AA5" s="6">
        <v>0</v>
      </c>
      <c r="AB5" s="6">
        <v>0</v>
      </c>
      <c r="AC5" s="169">
        <v>129556.79999999999</v>
      </c>
      <c r="AD5" s="169">
        <v>138923.9</v>
      </c>
      <c r="AE5" s="169">
        <v>29831.200000000001</v>
      </c>
      <c r="AF5" s="6">
        <v>298311.89999999997</v>
      </c>
      <c r="AG5" s="69"/>
      <c r="AH5" s="6">
        <v>337092.4</v>
      </c>
      <c r="AI5" s="6">
        <v>139660.09999999998</v>
      </c>
      <c r="AJ5" s="6">
        <v>163723.10000000003</v>
      </c>
      <c r="AK5" s="6">
        <v>33709.199999999997</v>
      </c>
      <c r="AL5" s="6">
        <v>337092.4</v>
      </c>
      <c r="AM5" s="6">
        <v>0</v>
      </c>
      <c r="AN5" s="6">
        <v>0</v>
      </c>
      <c r="AO5" s="6">
        <v>0</v>
      </c>
      <c r="AP5" s="6">
        <v>0</v>
      </c>
      <c r="AQ5" s="6">
        <v>0</v>
      </c>
      <c r="AR5" s="169">
        <v>139660.09999999998</v>
      </c>
      <c r="AS5" s="169">
        <v>163723.10000000003</v>
      </c>
      <c r="AT5" s="169">
        <v>33709.199999999997</v>
      </c>
      <c r="AU5" s="6">
        <v>337092.4</v>
      </c>
      <c r="AV5" s="6">
        <v>96304.60000000002</v>
      </c>
      <c r="AW5" s="69"/>
      <c r="AX5" s="6">
        <v>363385.59999999998</v>
      </c>
      <c r="AY5" s="6">
        <v>191487.59999999998</v>
      </c>
      <c r="AZ5" s="6">
        <v>135559.40000000002</v>
      </c>
      <c r="BA5" s="6">
        <v>36338.6</v>
      </c>
      <c r="BB5" s="6">
        <v>363385.59999999998</v>
      </c>
      <c r="BC5" s="6">
        <v>0</v>
      </c>
      <c r="BD5" s="6">
        <v>0</v>
      </c>
      <c r="BE5" s="6">
        <v>0</v>
      </c>
      <c r="BF5" s="6">
        <v>0</v>
      </c>
      <c r="BG5" s="6">
        <v>0</v>
      </c>
      <c r="BH5" s="169">
        <v>191487.59999999998</v>
      </c>
      <c r="BI5" s="169">
        <v>135559.40000000002</v>
      </c>
      <c r="BJ5" s="169">
        <v>36338.6</v>
      </c>
      <c r="BK5" s="6">
        <v>363385.59999999998</v>
      </c>
      <c r="BL5" s="6">
        <v>62882.300000000017</v>
      </c>
      <c r="BN5" s="6">
        <v>391729.7</v>
      </c>
      <c r="BO5" s="6">
        <v>206665.4</v>
      </c>
      <c r="BP5" s="6">
        <v>145891.29999999999</v>
      </c>
      <c r="BQ5" s="6">
        <v>39173</v>
      </c>
      <c r="BR5" s="6">
        <v>391729.69999999995</v>
      </c>
      <c r="BS5" s="6">
        <v>0</v>
      </c>
      <c r="BT5" s="6">
        <v>0</v>
      </c>
      <c r="BU5" s="6">
        <v>0</v>
      </c>
      <c r="BV5" s="6">
        <v>0</v>
      </c>
      <c r="BW5" s="6">
        <v>0</v>
      </c>
      <c r="BX5" s="169">
        <v>206665.4</v>
      </c>
      <c r="BY5" s="169">
        <v>145891.29999999999</v>
      </c>
      <c r="BZ5" s="169">
        <v>39173</v>
      </c>
      <c r="CA5" s="6">
        <v>391729.69999999995</v>
      </c>
      <c r="CB5" s="6">
        <v>67545.399999999994</v>
      </c>
      <c r="CC5" s="87"/>
      <c r="CD5" s="87"/>
      <c r="CE5" s="87"/>
      <c r="CF5" s="87"/>
      <c r="CG5" s="87"/>
      <c r="CH5" s="87"/>
      <c r="CI5" s="87"/>
      <c r="CJ5" s="87"/>
      <c r="CK5" s="87"/>
      <c r="CL5" s="87"/>
      <c r="CM5" s="87"/>
      <c r="CN5" s="87"/>
      <c r="CO5" s="87"/>
      <c r="CP5" s="87"/>
      <c r="CQ5" s="87"/>
      <c r="CR5" s="87"/>
      <c r="CS5" s="87"/>
      <c r="CT5" s="87"/>
      <c r="CU5" s="87"/>
      <c r="CV5" s="87"/>
      <c r="CW5" s="87"/>
      <c r="CX5" s="87"/>
      <c r="CY5" s="87"/>
      <c r="CZ5" s="87"/>
      <c r="DA5" s="87"/>
      <c r="DB5" s="87"/>
      <c r="DC5" s="87"/>
      <c r="DD5" s="87"/>
      <c r="DE5" s="87"/>
      <c r="DF5" s="87"/>
      <c r="DG5" s="87"/>
      <c r="DH5" s="87"/>
      <c r="DI5" s="87"/>
      <c r="DJ5" s="87"/>
      <c r="DK5" s="87"/>
      <c r="DL5" s="87"/>
      <c r="DM5" s="87"/>
      <c r="DN5" s="87"/>
      <c r="DO5" s="87"/>
      <c r="DP5" s="87"/>
      <c r="DQ5" s="87"/>
      <c r="DR5" s="87"/>
      <c r="DS5" s="87"/>
      <c r="DT5" s="87"/>
      <c r="DU5" s="87"/>
      <c r="DV5" s="87"/>
      <c r="DW5" s="87"/>
      <c r="DX5" s="87"/>
      <c r="DY5" s="87"/>
      <c r="DZ5" s="87"/>
      <c r="EA5" s="87"/>
      <c r="EB5" s="87"/>
      <c r="EC5" s="87"/>
      <c r="ED5" s="87"/>
      <c r="EE5" s="87"/>
      <c r="EF5" s="87"/>
      <c r="EG5" s="87"/>
      <c r="EH5" s="87"/>
      <c r="EI5" s="87"/>
      <c r="EJ5" s="87"/>
      <c r="EK5" s="87"/>
      <c r="EL5" s="87"/>
      <c r="EM5" s="87"/>
    </row>
    <row r="6" spans="1:144" s="1" customFormat="1" ht="12.75" x14ac:dyDescent="0.2">
      <c r="A6" s="132" t="s">
        <v>6</v>
      </c>
      <c r="B6" s="6">
        <v>1006674.4</v>
      </c>
      <c r="C6" s="122">
        <v>11.27</v>
      </c>
      <c r="D6" s="122">
        <v>31.27</v>
      </c>
      <c r="E6" s="122">
        <v>58.730000000000004</v>
      </c>
      <c r="F6" s="6">
        <v>591219.9</v>
      </c>
      <c r="G6" s="6">
        <v>314787.09999999998</v>
      </c>
      <c r="H6" s="6">
        <v>100667.4</v>
      </c>
      <c r="I6" s="88">
        <v>1006674.4</v>
      </c>
      <c r="J6" s="6">
        <v>1258.8</v>
      </c>
      <c r="K6" s="167">
        <v>26.27</v>
      </c>
      <c r="L6" s="167">
        <v>73.73</v>
      </c>
      <c r="M6" s="88">
        <v>928.1</v>
      </c>
      <c r="N6" s="88">
        <v>330.7</v>
      </c>
      <c r="O6" s="88">
        <v>1258.8</v>
      </c>
      <c r="P6" s="6">
        <v>592148</v>
      </c>
      <c r="Q6" s="6">
        <v>315117.8</v>
      </c>
      <c r="R6" s="6">
        <v>100667.4</v>
      </c>
      <c r="S6" s="88">
        <v>1007933.2000000001</v>
      </c>
      <c r="T6" s="6">
        <v>1006674.4</v>
      </c>
      <c r="U6" s="88">
        <v>591219.9</v>
      </c>
      <c r="V6" s="88">
        <v>314787.09999999998</v>
      </c>
      <c r="W6" s="88">
        <v>100667.4</v>
      </c>
      <c r="X6" s="88">
        <v>1006674.4</v>
      </c>
      <c r="Y6" s="6">
        <v>1258.8</v>
      </c>
      <c r="Z6" s="88">
        <v>928.1</v>
      </c>
      <c r="AA6" s="88">
        <v>330.7</v>
      </c>
      <c r="AB6" s="88">
        <v>1258.8</v>
      </c>
      <c r="AC6" s="169">
        <v>592148</v>
      </c>
      <c r="AD6" s="169">
        <v>315117.8</v>
      </c>
      <c r="AE6" s="173">
        <v>100667.4</v>
      </c>
      <c r="AF6" s="88">
        <v>1007933.2000000001</v>
      </c>
      <c r="AG6" s="69"/>
      <c r="AH6" s="6">
        <v>1082175</v>
      </c>
      <c r="AI6" s="6">
        <v>623306.1</v>
      </c>
      <c r="AJ6" s="6">
        <v>350651.4</v>
      </c>
      <c r="AK6" s="88">
        <v>108217.5</v>
      </c>
      <c r="AL6" s="88">
        <v>1082175</v>
      </c>
      <c r="AM6" s="6">
        <v>1353.2</v>
      </c>
      <c r="AN6" s="88">
        <v>1150.2</v>
      </c>
      <c r="AO6" s="88">
        <v>203</v>
      </c>
      <c r="AP6" s="6">
        <v>0</v>
      </c>
      <c r="AQ6" s="88">
        <v>1353.2</v>
      </c>
      <c r="AR6" s="169">
        <v>624456.29999999993</v>
      </c>
      <c r="AS6" s="169">
        <v>350854.40000000002</v>
      </c>
      <c r="AT6" s="169">
        <v>108217.5</v>
      </c>
      <c r="AU6" s="88">
        <v>1083528.2</v>
      </c>
      <c r="AV6" s="88">
        <v>134216.40000000002</v>
      </c>
      <c r="AW6" s="69"/>
      <c r="AX6" s="6">
        <v>1167666.8</v>
      </c>
      <c r="AY6" s="6">
        <v>716724.00000000012</v>
      </c>
      <c r="AZ6" s="6">
        <v>334176.09999999998</v>
      </c>
      <c r="BA6" s="88">
        <v>116766.7</v>
      </c>
      <c r="BB6" s="88">
        <v>1167666.8</v>
      </c>
      <c r="BC6" s="6">
        <v>1460.1</v>
      </c>
      <c r="BD6" s="88">
        <v>1241.0999999999999</v>
      </c>
      <c r="BE6" s="88">
        <v>219</v>
      </c>
      <c r="BF6" s="6">
        <v>0</v>
      </c>
      <c r="BG6" s="88">
        <v>1460.1</v>
      </c>
      <c r="BH6" s="169">
        <v>717965.10000000009</v>
      </c>
      <c r="BI6" s="169">
        <v>334395.09999999998</v>
      </c>
      <c r="BJ6" s="169">
        <v>116766.7</v>
      </c>
      <c r="BK6" s="88">
        <v>1169126.9000000001</v>
      </c>
      <c r="BL6" s="88">
        <v>100642.7</v>
      </c>
      <c r="BN6" s="6">
        <v>1259912.5</v>
      </c>
      <c r="BO6" s="6">
        <v>774072.4</v>
      </c>
      <c r="BP6" s="6">
        <v>359848.80000000005</v>
      </c>
      <c r="BQ6" s="88">
        <v>125991.3</v>
      </c>
      <c r="BR6" s="88">
        <v>1259912.5000000002</v>
      </c>
      <c r="BS6" s="6">
        <v>1575.4</v>
      </c>
      <c r="BT6" s="88">
        <v>1339.1</v>
      </c>
      <c r="BU6" s="88">
        <v>236.3</v>
      </c>
      <c r="BV6" s="6">
        <v>0</v>
      </c>
      <c r="BW6" s="88">
        <v>1575.3999999999999</v>
      </c>
      <c r="BX6" s="169">
        <v>775411.5</v>
      </c>
      <c r="BY6" s="169">
        <v>360085.10000000003</v>
      </c>
      <c r="BZ6" s="169">
        <v>125991.3</v>
      </c>
      <c r="CA6" s="88">
        <v>1261487.9000000001</v>
      </c>
      <c r="CB6" s="88">
        <v>107866.30000000005</v>
      </c>
      <c r="CC6" s="87"/>
      <c r="CD6" s="87"/>
      <c r="CE6" s="87"/>
      <c r="CF6" s="87"/>
      <c r="CG6" s="87"/>
      <c r="CH6" s="87"/>
      <c r="CI6" s="87"/>
      <c r="CJ6" s="87"/>
      <c r="CK6" s="87"/>
      <c r="CL6" s="87"/>
      <c r="CM6" s="87"/>
      <c r="CN6" s="87"/>
      <c r="CO6" s="87"/>
      <c r="CP6" s="87"/>
      <c r="CQ6" s="87"/>
      <c r="CR6" s="87"/>
      <c r="CS6" s="87"/>
      <c r="CT6" s="87"/>
      <c r="CU6" s="87"/>
      <c r="CV6" s="87"/>
      <c r="CW6" s="87"/>
      <c r="CX6" s="87"/>
      <c r="CY6" s="87"/>
      <c r="CZ6" s="87"/>
      <c r="DA6" s="87"/>
      <c r="DB6" s="87"/>
      <c r="DC6" s="87"/>
      <c r="DD6" s="87"/>
      <c r="DE6" s="87"/>
      <c r="DF6" s="87"/>
      <c r="DG6" s="87"/>
      <c r="DH6" s="87"/>
      <c r="DI6" s="87"/>
      <c r="DJ6" s="87"/>
      <c r="DK6" s="87"/>
      <c r="DL6" s="87"/>
      <c r="DM6" s="87"/>
      <c r="DN6" s="87"/>
      <c r="DO6" s="87"/>
      <c r="DP6" s="87"/>
      <c r="DQ6" s="87"/>
      <c r="DR6" s="87"/>
      <c r="DS6" s="87"/>
      <c r="DT6" s="87"/>
      <c r="DU6" s="87"/>
      <c r="DV6" s="87"/>
      <c r="DW6" s="87"/>
      <c r="DX6" s="87"/>
      <c r="DY6" s="87"/>
      <c r="DZ6" s="87"/>
      <c r="EA6" s="87"/>
      <c r="EB6" s="87"/>
      <c r="EC6" s="87"/>
      <c r="ED6" s="87"/>
      <c r="EE6" s="87"/>
      <c r="EF6" s="87"/>
      <c r="EG6" s="87"/>
      <c r="EH6" s="87"/>
      <c r="EI6" s="87"/>
      <c r="EJ6" s="87"/>
      <c r="EK6" s="87"/>
      <c r="EL6" s="87"/>
      <c r="EM6" s="87"/>
    </row>
    <row r="7" spans="1:144" s="90" customFormat="1" ht="12.75" x14ac:dyDescent="0.2">
      <c r="A7" s="78" t="s">
        <v>7</v>
      </c>
      <c r="B7" s="6">
        <v>570800.4</v>
      </c>
      <c r="C7" s="122">
        <v>21.62</v>
      </c>
      <c r="D7" s="122">
        <v>41.620000000000005</v>
      </c>
      <c r="E7" s="122">
        <v>48.379999999999995</v>
      </c>
      <c r="F7" s="6">
        <v>276153.3</v>
      </c>
      <c r="G7" s="6">
        <v>237567.1</v>
      </c>
      <c r="H7" s="6">
        <v>57080</v>
      </c>
      <c r="I7" s="6">
        <v>570800.4</v>
      </c>
      <c r="J7" s="6">
        <v>143.80000000000001</v>
      </c>
      <c r="K7" s="122">
        <v>36.620000000000005</v>
      </c>
      <c r="L7" s="122">
        <v>63.379999999999995</v>
      </c>
      <c r="M7" s="6">
        <v>91.1</v>
      </c>
      <c r="N7" s="6">
        <v>52.7</v>
      </c>
      <c r="O7" s="6">
        <v>143.80000000000001</v>
      </c>
      <c r="P7" s="6">
        <v>276244.39999999997</v>
      </c>
      <c r="Q7" s="6">
        <v>237619.80000000002</v>
      </c>
      <c r="R7" s="6">
        <v>57080</v>
      </c>
      <c r="S7" s="6">
        <v>570944.19999999995</v>
      </c>
      <c r="T7" s="6">
        <v>570800.4</v>
      </c>
      <c r="U7" s="6">
        <v>276153.3</v>
      </c>
      <c r="V7" s="6">
        <v>237567.1</v>
      </c>
      <c r="W7" s="6">
        <v>57080</v>
      </c>
      <c r="X7" s="6">
        <v>570800.4</v>
      </c>
      <c r="Y7" s="6">
        <v>143.80000000000001</v>
      </c>
      <c r="Z7" s="6">
        <v>91.1</v>
      </c>
      <c r="AA7" s="6">
        <v>52.7</v>
      </c>
      <c r="AB7" s="6">
        <v>143.80000000000001</v>
      </c>
      <c r="AC7" s="169">
        <v>276244.39999999997</v>
      </c>
      <c r="AD7" s="169">
        <v>237619.80000000002</v>
      </c>
      <c r="AE7" s="169">
        <v>57080</v>
      </c>
      <c r="AF7" s="6">
        <v>570944.19999999995</v>
      </c>
      <c r="AG7" s="69"/>
      <c r="AH7" s="6">
        <v>614181.19999999995</v>
      </c>
      <c r="AI7" s="6">
        <v>300858.19999999995</v>
      </c>
      <c r="AJ7" s="6">
        <v>251904.90000000002</v>
      </c>
      <c r="AK7" s="6">
        <v>61418.1</v>
      </c>
      <c r="AL7" s="6">
        <v>614181.19999999995</v>
      </c>
      <c r="AM7" s="6">
        <v>154.69999999999999</v>
      </c>
      <c r="AN7" s="6">
        <v>131.5</v>
      </c>
      <c r="AO7" s="6">
        <v>23.2</v>
      </c>
      <c r="AP7" s="6">
        <v>0</v>
      </c>
      <c r="AQ7" s="6">
        <v>154.69999999999999</v>
      </c>
      <c r="AR7" s="169">
        <v>300989.69999999995</v>
      </c>
      <c r="AS7" s="169">
        <v>251928.10000000003</v>
      </c>
      <c r="AT7" s="169">
        <v>61418.1</v>
      </c>
      <c r="AU7" s="6">
        <v>614335.9</v>
      </c>
      <c r="AV7" s="6">
        <v>129068.70000000003</v>
      </c>
      <c r="AW7" s="69"/>
      <c r="AX7" s="6">
        <v>662701.5</v>
      </c>
      <c r="AY7" s="6">
        <v>377326.4</v>
      </c>
      <c r="AZ7" s="6">
        <v>219104.89999999997</v>
      </c>
      <c r="BA7" s="6">
        <v>66270.2</v>
      </c>
      <c r="BB7" s="6">
        <v>662701.5</v>
      </c>
      <c r="BC7" s="6">
        <v>166.9</v>
      </c>
      <c r="BD7" s="6">
        <v>141.9</v>
      </c>
      <c r="BE7" s="6">
        <v>25</v>
      </c>
      <c r="BF7" s="6">
        <v>0</v>
      </c>
      <c r="BG7" s="6">
        <v>166.9</v>
      </c>
      <c r="BH7" s="169">
        <v>377468.30000000005</v>
      </c>
      <c r="BI7" s="169">
        <v>219129.89999999997</v>
      </c>
      <c r="BJ7" s="169">
        <v>66270.2</v>
      </c>
      <c r="BK7" s="6">
        <v>662868.39999999991</v>
      </c>
      <c r="BL7" s="6">
        <v>86564.599999999977</v>
      </c>
      <c r="BM7" s="87"/>
      <c r="BN7" s="6">
        <v>715054.9</v>
      </c>
      <c r="BO7" s="6">
        <v>407329.9</v>
      </c>
      <c r="BP7" s="6">
        <v>236219.50000000003</v>
      </c>
      <c r="BQ7" s="6">
        <v>71505.5</v>
      </c>
      <c r="BR7" s="6">
        <v>715054.9</v>
      </c>
      <c r="BS7" s="6">
        <v>180.1</v>
      </c>
      <c r="BT7" s="6">
        <v>153.1</v>
      </c>
      <c r="BU7" s="6">
        <v>27</v>
      </c>
      <c r="BV7" s="6">
        <v>0</v>
      </c>
      <c r="BW7" s="6">
        <v>180.1</v>
      </c>
      <c r="BX7" s="169">
        <v>407483</v>
      </c>
      <c r="BY7" s="169">
        <v>236246.50000000003</v>
      </c>
      <c r="BZ7" s="169">
        <v>71505.5</v>
      </c>
      <c r="CA7" s="6">
        <v>715235</v>
      </c>
      <c r="CB7" s="6">
        <v>93208.500000000029</v>
      </c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9"/>
    </row>
    <row r="8" spans="1:144" s="1" customFormat="1" ht="12.75" x14ac:dyDescent="0.2">
      <c r="A8" s="123" t="s">
        <v>664</v>
      </c>
      <c r="B8" s="6">
        <v>298956.2</v>
      </c>
      <c r="C8" s="122">
        <v>44.37</v>
      </c>
      <c r="D8" s="122">
        <v>64.37</v>
      </c>
      <c r="E8" s="122">
        <v>25.630000000000003</v>
      </c>
      <c r="F8" s="6">
        <v>76622.5</v>
      </c>
      <c r="G8" s="6">
        <v>192438.1</v>
      </c>
      <c r="H8" s="6">
        <v>29895.599999999999</v>
      </c>
      <c r="I8" s="91">
        <v>298956.19999999995</v>
      </c>
      <c r="J8" s="6">
        <v>262.5</v>
      </c>
      <c r="K8" s="168">
        <v>59.37</v>
      </c>
      <c r="L8" s="168">
        <v>40.630000000000003</v>
      </c>
      <c r="M8" s="91">
        <v>106.7</v>
      </c>
      <c r="N8" s="91">
        <v>155.80000000000001</v>
      </c>
      <c r="O8" s="91">
        <v>262.5</v>
      </c>
      <c r="P8" s="6">
        <v>76729.2</v>
      </c>
      <c r="Q8" s="6">
        <v>192593.9</v>
      </c>
      <c r="R8" s="6">
        <v>29895.599999999999</v>
      </c>
      <c r="S8" s="91">
        <v>299218.69999999995</v>
      </c>
      <c r="T8" s="6">
        <v>298956.2</v>
      </c>
      <c r="U8" s="91">
        <v>76622.5</v>
      </c>
      <c r="V8" s="91">
        <v>192438.1</v>
      </c>
      <c r="W8" s="91">
        <v>29895.599999999999</v>
      </c>
      <c r="X8" s="91">
        <v>298956.19999999995</v>
      </c>
      <c r="Y8" s="6">
        <v>262.5</v>
      </c>
      <c r="Z8" s="91">
        <v>106.7</v>
      </c>
      <c r="AA8" s="91">
        <v>155.80000000000001</v>
      </c>
      <c r="AB8" s="91">
        <v>262.5</v>
      </c>
      <c r="AC8" s="169">
        <v>76729.2</v>
      </c>
      <c r="AD8" s="169">
        <v>192593.9</v>
      </c>
      <c r="AE8" s="174">
        <v>29895.599999999999</v>
      </c>
      <c r="AF8" s="91">
        <v>299218.69999999995</v>
      </c>
      <c r="AG8" s="69"/>
      <c r="AH8" s="6">
        <v>314203</v>
      </c>
      <c r="AI8" s="6">
        <v>219942.1</v>
      </c>
      <c r="AJ8" s="6">
        <v>94260.9</v>
      </c>
      <c r="AK8" s="91">
        <v>0</v>
      </c>
      <c r="AL8" s="91">
        <v>314203</v>
      </c>
      <c r="AM8" s="6">
        <v>275.89999999999998</v>
      </c>
      <c r="AN8" s="91">
        <v>234.5</v>
      </c>
      <c r="AO8" s="91">
        <v>41.400000000000006</v>
      </c>
      <c r="AP8" s="6">
        <v>0</v>
      </c>
      <c r="AQ8" s="91">
        <v>275.89999999999998</v>
      </c>
      <c r="AR8" s="169">
        <v>220176.6</v>
      </c>
      <c r="AS8" s="169">
        <v>94302.299999999988</v>
      </c>
      <c r="AT8" s="169">
        <v>0</v>
      </c>
      <c r="AU8" s="91">
        <v>314478.90000000002</v>
      </c>
      <c r="AV8" s="88">
        <v>0</v>
      </c>
      <c r="AW8" s="69"/>
      <c r="AX8" s="6">
        <v>330541.59999999998</v>
      </c>
      <c r="AY8" s="6">
        <v>231379.1</v>
      </c>
      <c r="AZ8" s="6">
        <v>99162.5</v>
      </c>
      <c r="BA8" s="91">
        <v>0</v>
      </c>
      <c r="BB8" s="91">
        <v>330541.59999999998</v>
      </c>
      <c r="BC8" s="6">
        <v>290.2</v>
      </c>
      <c r="BD8" s="91">
        <v>246.7</v>
      </c>
      <c r="BE8" s="91">
        <v>43.5</v>
      </c>
      <c r="BF8" s="6">
        <v>0</v>
      </c>
      <c r="BG8" s="91">
        <v>290.2</v>
      </c>
      <c r="BH8" s="169">
        <v>231625.80000000002</v>
      </c>
      <c r="BI8" s="169">
        <v>99206</v>
      </c>
      <c r="BJ8" s="169">
        <v>0</v>
      </c>
      <c r="BK8" s="91">
        <v>330831.80000000005</v>
      </c>
      <c r="BL8" s="88">
        <v>0</v>
      </c>
      <c r="BM8" s="87"/>
      <c r="BN8" s="6">
        <v>348060.3</v>
      </c>
      <c r="BO8" s="6">
        <v>243642.2</v>
      </c>
      <c r="BP8" s="6">
        <v>104418.1</v>
      </c>
      <c r="BQ8" s="91">
        <v>0</v>
      </c>
      <c r="BR8" s="91">
        <v>348060.30000000005</v>
      </c>
      <c r="BS8" s="6">
        <v>305.60000000000002</v>
      </c>
      <c r="BT8" s="91">
        <v>259.8</v>
      </c>
      <c r="BU8" s="91">
        <v>45.8</v>
      </c>
      <c r="BV8" s="6">
        <v>0</v>
      </c>
      <c r="BW8" s="91">
        <v>305.60000000000002</v>
      </c>
      <c r="BX8" s="169">
        <v>243902</v>
      </c>
      <c r="BY8" s="169">
        <v>104463.90000000001</v>
      </c>
      <c r="BZ8" s="169">
        <v>0</v>
      </c>
      <c r="CA8" s="91">
        <v>348365.9</v>
      </c>
      <c r="CB8" s="88">
        <v>0</v>
      </c>
      <c r="CC8" s="87"/>
      <c r="CD8" s="87"/>
      <c r="CE8" s="87"/>
      <c r="CF8" s="87"/>
      <c r="CG8" s="87"/>
      <c r="CH8" s="87"/>
      <c r="CI8" s="87"/>
      <c r="CJ8" s="87"/>
      <c r="CK8" s="87"/>
      <c r="CL8" s="87"/>
      <c r="CM8" s="87"/>
      <c r="CN8" s="87"/>
      <c r="CO8" s="87"/>
      <c r="CP8" s="87"/>
      <c r="CQ8" s="87"/>
      <c r="CR8" s="87"/>
      <c r="CS8" s="87"/>
      <c r="CT8" s="87"/>
      <c r="CU8" s="87"/>
      <c r="CV8" s="87"/>
      <c r="CW8" s="87"/>
      <c r="CX8" s="87"/>
      <c r="CY8" s="87"/>
      <c r="CZ8" s="87"/>
      <c r="DA8" s="87"/>
      <c r="DB8" s="87"/>
      <c r="DC8" s="87"/>
      <c r="DD8" s="87"/>
      <c r="DE8" s="87"/>
      <c r="DF8" s="87"/>
      <c r="DG8" s="87"/>
      <c r="DH8" s="87"/>
      <c r="DI8" s="87"/>
      <c r="DJ8" s="87"/>
      <c r="DK8" s="87"/>
      <c r="DL8" s="87"/>
      <c r="DM8" s="87"/>
      <c r="DN8" s="87"/>
      <c r="DO8" s="87"/>
      <c r="DP8" s="87"/>
      <c r="DQ8" s="87"/>
      <c r="DR8" s="87"/>
      <c r="DS8" s="87"/>
      <c r="DT8" s="87"/>
      <c r="DU8" s="87"/>
      <c r="DV8" s="87"/>
      <c r="DW8" s="87"/>
      <c r="DX8" s="87"/>
      <c r="DY8" s="87"/>
      <c r="DZ8" s="87"/>
      <c r="EA8" s="87"/>
      <c r="EB8" s="87"/>
      <c r="EC8" s="87"/>
      <c r="ED8" s="87"/>
      <c r="EE8" s="87"/>
      <c r="EF8" s="87"/>
      <c r="EG8" s="87"/>
      <c r="EH8" s="87"/>
      <c r="EI8" s="87"/>
      <c r="EJ8" s="87"/>
      <c r="EK8" s="87"/>
      <c r="EL8" s="87"/>
      <c r="EM8" s="87"/>
    </row>
    <row r="9" spans="1:144" s="1" customFormat="1" ht="12.75" x14ac:dyDescent="0.2">
      <c r="A9" s="123" t="s">
        <v>665</v>
      </c>
      <c r="B9" s="6">
        <v>265506.90000000002</v>
      </c>
      <c r="C9" s="122">
        <v>39.54</v>
      </c>
      <c r="D9" s="122">
        <v>59.54</v>
      </c>
      <c r="E9" s="122">
        <v>30.46</v>
      </c>
      <c r="F9" s="6">
        <v>80873.399999999994</v>
      </c>
      <c r="G9" s="6">
        <v>158082.79999999999</v>
      </c>
      <c r="H9" s="6">
        <v>26550.7</v>
      </c>
      <c r="I9" s="6">
        <v>265506.89999999997</v>
      </c>
      <c r="J9" s="6">
        <v>1110</v>
      </c>
      <c r="K9" s="122">
        <v>54.54</v>
      </c>
      <c r="L9" s="122">
        <v>45.46</v>
      </c>
      <c r="M9" s="6">
        <v>504.6</v>
      </c>
      <c r="N9" s="6">
        <v>605.4</v>
      </c>
      <c r="O9" s="6">
        <v>1110</v>
      </c>
      <c r="P9" s="6">
        <v>81378</v>
      </c>
      <c r="Q9" s="6">
        <v>158688.19999999998</v>
      </c>
      <c r="R9" s="6">
        <v>26550.7</v>
      </c>
      <c r="S9" s="6">
        <v>266616.89999999997</v>
      </c>
      <c r="T9" s="6">
        <v>265506.90000000002</v>
      </c>
      <c r="U9" s="6">
        <v>80873.399999999994</v>
      </c>
      <c r="V9" s="6">
        <v>158082.79999999999</v>
      </c>
      <c r="W9" s="6">
        <v>26550.7</v>
      </c>
      <c r="X9" s="6">
        <v>265506.89999999997</v>
      </c>
      <c r="Y9" s="6">
        <v>1110</v>
      </c>
      <c r="Z9" s="6">
        <v>504.6</v>
      </c>
      <c r="AA9" s="6">
        <v>605.4</v>
      </c>
      <c r="AB9" s="6">
        <v>1110</v>
      </c>
      <c r="AC9" s="169">
        <v>81378</v>
      </c>
      <c r="AD9" s="169">
        <v>158688.19999999998</v>
      </c>
      <c r="AE9" s="169">
        <v>26550.7</v>
      </c>
      <c r="AF9" s="6">
        <v>266616.89999999997</v>
      </c>
      <c r="AG9" s="69"/>
      <c r="AH9" s="6">
        <v>285685.40000000002</v>
      </c>
      <c r="AI9" s="6">
        <v>199979.8</v>
      </c>
      <c r="AJ9" s="6">
        <v>85705.600000000006</v>
      </c>
      <c r="AK9" s="6">
        <v>0</v>
      </c>
      <c r="AL9" s="6">
        <v>285685.40000000002</v>
      </c>
      <c r="AM9" s="6">
        <v>1194.4000000000001</v>
      </c>
      <c r="AN9" s="6">
        <v>1015.2</v>
      </c>
      <c r="AO9" s="6">
        <v>179.2</v>
      </c>
      <c r="AP9" s="6">
        <v>0</v>
      </c>
      <c r="AQ9" s="6">
        <v>1194.4000000000001</v>
      </c>
      <c r="AR9" s="169">
        <v>200995</v>
      </c>
      <c r="AS9" s="169">
        <v>85884.800000000003</v>
      </c>
      <c r="AT9" s="169">
        <v>0</v>
      </c>
      <c r="AU9" s="6">
        <v>286879.8</v>
      </c>
      <c r="AV9" s="6">
        <v>0</v>
      </c>
      <c r="AW9" s="69"/>
      <c r="AX9" s="6">
        <v>308254.5</v>
      </c>
      <c r="AY9" s="6">
        <v>215778.1</v>
      </c>
      <c r="AZ9" s="6">
        <v>92476.4</v>
      </c>
      <c r="BA9" s="6">
        <v>0</v>
      </c>
      <c r="BB9" s="6">
        <v>308254.5</v>
      </c>
      <c r="BC9" s="6">
        <v>1288.8</v>
      </c>
      <c r="BD9" s="6">
        <v>1095.5</v>
      </c>
      <c r="BE9" s="6">
        <v>193.3</v>
      </c>
      <c r="BF9" s="6">
        <v>0</v>
      </c>
      <c r="BG9" s="6">
        <v>1288.8</v>
      </c>
      <c r="BH9" s="169">
        <v>216873.60000000001</v>
      </c>
      <c r="BI9" s="169">
        <v>92669.7</v>
      </c>
      <c r="BJ9" s="169">
        <v>0</v>
      </c>
      <c r="BK9" s="6">
        <v>309543.3</v>
      </c>
      <c r="BL9" s="6">
        <v>0</v>
      </c>
      <c r="BM9" s="87"/>
      <c r="BN9" s="6">
        <v>332606.59999999998</v>
      </c>
      <c r="BO9" s="6">
        <v>232824.6</v>
      </c>
      <c r="BP9" s="6">
        <v>99782</v>
      </c>
      <c r="BQ9" s="6">
        <v>0</v>
      </c>
      <c r="BR9" s="6">
        <v>332606.59999999998</v>
      </c>
      <c r="BS9" s="6">
        <v>1390.6</v>
      </c>
      <c r="BT9" s="6">
        <v>1182</v>
      </c>
      <c r="BU9" s="6">
        <v>208.6</v>
      </c>
      <c r="BV9" s="6">
        <v>0</v>
      </c>
      <c r="BW9" s="6">
        <v>1390.6</v>
      </c>
      <c r="BX9" s="169">
        <v>234006.6</v>
      </c>
      <c r="BY9" s="169">
        <v>99990.6</v>
      </c>
      <c r="BZ9" s="169">
        <v>0</v>
      </c>
      <c r="CA9" s="6">
        <v>333997.2</v>
      </c>
      <c r="CB9" s="6">
        <v>0</v>
      </c>
      <c r="CC9" s="87"/>
      <c r="CD9" s="87"/>
      <c r="CE9" s="87"/>
      <c r="CF9" s="87"/>
      <c r="CG9" s="87"/>
      <c r="CH9" s="87"/>
      <c r="CI9" s="87"/>
      <c r="CJ9" s="87"/>
      <c r="CK9" s="87"/>
      <c r="CL9" s="87"/>
      <c r="CM9" s="87"/>
      <c r="CN9" s="87"/>
      <c r="CO9" s="87"/>
      <c r="CP9" s="87"/>
      <c r="CQ9" s="87"/>
      <c r="CR9" s="87"/>
      <c r="CS9" s="87"/>
      <c r="CT9" s="87"/>
      <c r="CU9" s="87"/>
      <c r="CV9" s="87"/>
      <c r="CW9" s="87"/>
      <c r="CX9" s="87"/>
      <c r="CY9" s="87"/>
      <c r="CZ9" s="87"/>
      <c r="DA9" s="87"/>
      <c r="DB9" s="87"/>
      <c r="DC9" s="87"/>
      <c r="DD9" s="87"/>
      <c r="DE9" s="87"/>
      <c r="DF9" s="87"/>
      <c r="DG9" s="87"/>
      <c r="DH9" s="87"/>
      <c r="DI9" s="87"/>
      <c r="DJ9" s="87"/>
      <c r="DK9" s="87"/>
      <c r="DL9" s="87"/>
      <c r="DM9" s="87"/>
      <c r="DN9" s="87"/>
      <c r="DO9" s="87"/>
      <c r="DP9" s="87"/>
      <c r="DQ9" s="87"/>
      <c r="DR9" s="87"/>
      <c r="DS9" s="87"/>
      <c r="DT9" s="87"/>
      <c r="DU9" s="87"/>
      <c r="DV9" s="87"/>
      <c r="DW9" s="87"/>
      <c r="DX9" s="87"/>
      <c r="DY9" s="87"/>
      <c r="DZ9" s="87"/>
      <c r="EA9" s="87"/>
      <c r="EB9" s="87"/>
      <c r="EC9" s="87"/>
      <c r="ED9" s="87"/>
      <c r="EE9" s="87"/>
      <c r="EF9" s="87"/>
      <c r="EG9" s="87"/>
      <c r="EH9" s="87"/>
      <c r="EI9" s="87"/>
      <c r="EJ9" s="87"/>
      <c r="EK9" s="87"/>
      <c r="EL9" s="87"/>
      <c r="EM9" s="87"/>
    </row>
    <row r="10" spans="1:144" s="1" customFormat="1" ht="12.75" x14ac:dyDescent="0.2">
      <c r="A10" s="78" t="s">
        <v>10</v>
      </c>
      <c r="B10" s="6">
        <v>235584.9</v>
      </c>
      <c r="C10" s="122">
        <v>38.32</v>
      </c>
      <c r="D10" s="122">
        <v>58.32</v>
      </c>
      <c r="E10" s="122">
        <v>31.68</v>
      </c>
      <c r="F10" s="6">
        <v>74633.3</v>
      </c>
      <c r="G10" s="6">
        <v>137393.1</v>
      </c>
      <c r="H10" s="6">
        <v>23558.5</v>
      </c>
      <c r="I10" s="6">
        <v>235584.90000000002</v>
      </c>
      <c r="J10" s="6">
        <v>66.099999999999994</v>
      </c>
      <c r="K10" s="122">
        <v>53.32</v>
      </c>
      <c r="L10" s="122">
        <v>46.68</v>
      </c>
      <c r="M10" s="6">
        <v>30.9</v>
      </c>
      <c r="N10" s="6">
        <v>35.200000000000003</v>
      </c>
      <c r="O10" s="6">
        <v>66.099999999999994</v>
      </c>
      <c r="P10" s="6">
        <v>74664.2</v>
      </c>
      <c r="Q10" s="6">
        <v>137428.30000000002</v>
      </c>
      <c r="R10" s="6">
        <v>23558.5</v>
      </c>
      <c r="S10" s="6">
        <v>235651</v>
      </c>
      <c r="T10" s="6">
        <v>235584.9</v>
      </c>
      <c r="U10" s="6">
        <v>74633.3</v>
      </c>
      <c r="V10" s="6">
        <v>137393.1</v>
      </c>
      <c r="W10" s="6">
        <v>23558.5</v>
      </c>
      <c r="X10" s="6">
        <v>235584.90000000002</v>
      </c>
      <c r="Y10" s="6">
        <v>66.099999999999994</v>
      </c>
      <c r="Z10" s="6">
        <v>30.9</v>
      </c>
      <c r="AA10" s="6">
        <v>35.200000000000003</v>
      </c>
      <c r="AB10" s="6">
        <v>66.099999999999994</v>
      </c>
      <c r="AC10" s="169">
        <v>74664.2</v>
      </c>
      <c r="AD10" s="169">
        <v>137428.30000000002</v>
      </c>
      <c r="AE10" s="169">
        <v>23558.5</v>
      </c>
      <c r="AF10" s="6">
        <v>235651</v>
      </c>
      <c r="AG10" s="69"/>
      <c r="AH10" s="6">
        <v>253489.4</v>
      </c>
      <c r="AI10" s="6">
        <v>48623.900000000009</v>
      </c>
      <c r="AJ10" s="6">
        <v>179516.6</v>
      </c>
      <c r="AK10" s="6">
        <v>25348.9</v>
      </c>
      <c r="AL10" s="6">
        <v>253489.4</v>
      </c>
      <c r="AM10" s="6">
        <v>71.099999999999994</v>
      </c>
      <c r="AN10" s="6">
        <v>60.4</v>
      </c>
      <c r="AO10" s="6">
        <v>5</v>
      </c>
      <c r="AP10" s="6">
        <v>5.7</v>
      </c>
      <c r="AQ10" s="6">
        <v>71.100000000000009</v>
      </c>
      <c r="AR10" s="169">
        <v>48684.30000000001</v>
      </c>
      <c r="AS10" s="169">
        <v>179521.6</v>
      </c>
      <c r="AT10" s="169">
        <v>25354.600000000002</v>
      </c>
      <c r="AU10" s="6">
        <v>253560.50000000003</v>
      </c>
      <c r="AV10" s="88">
        <v>128818.7</v>
      </c>
      <c r="AW10" s="69"/>
      <c r="AX10" s="6">
        <v>273515.09999999998</v>
      </c>
      <c r="AY10" s="6">
        <v>91479</v>
      </c>
      <c r="AZ10" s="6">
        <v>154684.6</v>
      </c>
      <c r="BA10" s="6">
        <v>27351.5</v>
      </c>
      <c r="BB10" s="6">
        <v>273515.09999999998</v>
      </c>
      <c r="BC10" s="6">
        <v>76.7</v>
      </c>
      <c r="BD10" s="6">
        <v>65.2</v>
      </c>
      <c r="BE10" s="6">
        <v>5.4</v>
      </c>
      <c r="BF10" s="6">
        <v>6.1</v>
      </c>
      <c r="BG10" s="6">
        <v>76.7</v>
      </c>
      <c r="BH10" s="169">
        <v>91544.2</v>
      </c>
      <c r="BI10" s="169">
        <v>154690</v>
      </c>
      <c r="BJ10" s="169">
        <v>27357.599999999999</v>
      </c>
      <c r="BK10" s="6">
        <v>273591.8</v>
      </c>
      <c r="BL10" s="88">
        <v>99981.6</v>
      </c>
      <c r="BN10" s="6">
        <v>295122.8</v>
      </c>
      <c r="BO10" s="6">
        <v>99190</v>
      </c>
      <c r="BP10" s="6">
        <v>166420.5</v>
      </c>
      <c r="BQ10" s="6">
        <v>29512.3</v>
      </c>
      <c r="BR10" s="6">
        <v>295122.8</v>
      </c>
      <c r="BS10" s="6">
        <v>82.8</v>
      </c>
      <c r="BT10" s="6">
        <v>70.400000000000006</v>
      </c>
      <c r="BU10" s="6">
        <v>5.8</v>
      </c>
      <c r="BV10" s="6">
        <v>6.6</v>
      </c>
      <c r="BW10" s="6">
        <v>82.8</v>
      </c>
      <c r="BX10" s="169">
        <v>99260.4</v>
      </c>
      <c r="BY10" s="169">
        <v>166426.29999999999</v>
      </c>
      <c r="BZ10" s="169">
        <v>29518.899999999998</v>
      </c>
      <c r="CA10" s="6">
        <v>295205.59999999998</v>
      </c>
      <c r="CB10" s="88">
        <v>107395.9</v>
      </c>
      <c r="CC10" s="87"/>
      <c r="CD10" s="87"/>
      <c r="CE10" s="87"/>
      <c r="CF10" s="87"/>
      <c r="CG10" s="87"/>
      <c r="CH10" s="87"/>
      <c r="CI10" s="87"/>
      <c r="CJ10" s="87"/>
      <c r="CK10" s="87"/>
      <c r="CL10" s="87"/>
      <c r="CM10" s="87"/>
      <c r="CN10" s="87"/>
      <c r="CO10" s="87"/>
      <c r="CP10" s="87"/>
      <c r="CQ10" s="87"/>
      <c r="CR10" s="87"/>
      <c r="CS10" s="87"/>
      <c r="CT10" s="87"/>
      <c r="CU10" s="87"/>
      <c r="CV10" s="87"/>
      <c r="CW10" s="87"/>
      <c r="CX10" s="87"/>
      <c r="CY10" s="87"/>
      <c r="CZ10" s="87"/>
      <c r="DA10" s="87"/>
      <c r="DB10" s="87"/>
      <c r="DC10" s="87"/>
      <c r="DD10" s="87"/>
      <c r="DE10" s="87"/>
      <c r="DF10" s="87"/>
      <c r="DG10" s="87"/>
      <c r="DH10" s="87"/>
      <c r="DI10" s="87"/>
      <c r="DJ10" s="87"/>
      <c r="DK10" s="87"/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B10" s="87"/>
      <c r="EC10" s="87"/>
      <c r="ED10" s="87"/>
      <c r="EE10" s="87"/>
      <c r="EF10" s="87"/>
      <c r="EG10" s="87"/>
      <c r="EH10" s="87"/>
      <c r="EI10" s="87"/>
      <c r="EJ10" s="87"/>
      <c r="EK10" s="87"/>
      <c r="EL10" s="87"/>
      <c r="EM10" s="87"/>
    </row>
    <row r="11" spans="1:144" s="1" customFormat="1" ht="12.75" x14ac:dyDescent="0.2">
      <c r="A11" s="78" t="s">
        <v>11</v>
      </c>
      <c r="B11" s="6">
        <v>1982556.8</v>
      </c>
      <c r="C11" s="122">
        <v>8.51</v>
      </c>
      <c r="D11" s="122">
        <v>28.509999999999998</v>
      </c>
      <c r="E11" s="122">
        <v>61.49</v>
      </c>
      <c r="F11" s="6">
        <v>1219074.2</v>
      </c>
      <c r="G11" s="6">
        <v>565226.9</v>
      </c>
      <c r="H11" s="6">
        <v>198255.7</v>
      </c>
      <c r="I11" s="6">
        <v>1982556.8</v>
      </c>
      <c r="J11" s="6">
        <v>2301.5</v>
      </c>
      <c r="K11" s="122">
        <v>23.509999999999998</v>
      </c>
      <c r="L11" s="122">
        <v>76.489999999999995</v>
      </c>
      <c r="M11" s="6">
        <v>1760.4</v>
      </c>
      <c r="N11" s="6">
        <v>541.1</v>
      </c>
      <c r="O11" s="6">
        <v>2301.5</v>
      </c>
      <c r="P11" s="6">
        <v>1220834.5999999999</v>
      </c>
      <c r="Q11" s="6">
        <v>565768</v>
      </c>
      <c r="R11" s="6">
        <v>198255.7</v>
      </c>
      <c r="S11" s="6">
        <v>1984858.2999999998</v>
      </c>
      <c r="T11" s="6">
        <v>1982556.8</v>
      </c>
      <c r="U11" s="6">
        <v>1219074.2</v>
      </c>
      <c r="V11" s="6">
        <v>565226.9</v>
      </c>
      <c r="W11" s="6">
        <v>198255.7</v>
      </c>
      <c r="X11" s="6">
        <v>1982556.8</v>
      </c>
      <c r="Y11" s="6">
        <v>2301.5</v>
      </c>
      <c r="Z11" s="6">
        <v>1760.4</v>
      </c>
      <c r="AA11" s="6">
        <v>541.1</v>
      </c>
      <c r="AB11" s="6">
        <v>2301.5</v>
      </c>
      <c r="AC11" s="169">
        <v>1220834.5999999999</v>
      </c>
      <c r="AD11" s="169">
        <v>565768</v>
      </c>
      <c r="AE11" s="169">
        <v>198255.7</v>
      </c>
      <c r="AF11" s="6">
        <v>1984858.2999999998</v>
      </c>
      <c r="AG11" s="69"/>
      <c r="AH11" s="6">
        <v>2081684.6</v>
      </c>
      <c r="AI11" s="6">
        <v>1241431.0999999999</v>
      </c>
      <c r="AJ11" s="6">
        <v>632085</v>
      </c>
      <c r="AK11" s="6">
        <v>208168.5</v>
      </c>
      <c r="AL11" s="6">
        <v>2081684.5999999999</v>
      </c>
      <c r="AM11" s="6">
        <v>2416.6</v>
      </c>
      <c r="AN11" s="6">
        <v>2054.1</v>
      </c>
      <c r="AO11" s="6">
        <v>257.39999999999998</v>
      </c>
      <c r="AP11" s="6">
        <v>105.1</v>
      </c>
      <c r="AQ11" s="6">
        <v>2416.6</v>
      </c>
      <c r="AR11" s="169">
        <v>1243485.2</v>
      </c>
      <c r="AS11" s="169">
        <v>632342.4</v>
      </c>
      <c r="AT11" s="169">
        <v>208273.6</v>
      </c>
      <c r="AU11" s="6">
        <v>2084101.2000000002</v>
      </c>
      <c r="AV11" s="6">
        <v>215748.1</v>
      </c>
      <c r="AW11" s="69"/>
      <c r="AX11" s="6">
        <v>2185768.7999999998</v>
      </c>
      <c r="AY11" s="6">
        <v>1390126.4999999998</v>
      </c>
      <c r="AZ11" s="6">
        <v>577065.4</v>
      </c>
      <c r="BA11" s="6">
        <v>218576.9</v>
      </c>
      <c r="BB11" s="6">
        <v>2185768.7999999998</v>
      </c>
      <c r="BC11" s="6">
        <v>2537.4</v>
      </c>
      <c r="BD11" s="6">
        <v>2156.8000000000002</v>
      </c>
      <c r="BE11" s="6">
        <v>270.2</v>
      </c>
      <c r="BF11" s="6">
        <v>110.4</v>
      </c>
      <c r="BG11" s="6">
        <v>2537.4</v>
      </c>
      <c r="BH11" s="169">
        <v>1392283.2999999998</v>
      </c>
      <c r="BI11" s="169">
        <v>577335.6</v>
      </c>
      <c r="BJ11" s="169">
        <v>218687.3</v>
      </c>
      <c r="BK11" s="6">
        <v>2188306.1999999997</v>
      </c>
      <c r="BL11" s="6">
        <v>139911.6</v>
      </c>
      <c r="BN11" s="6">
        <v>2295057.2000000002</v>
      </c>
      <c r="BO11" s="6">
        <v>1450513</v>
      </c>
      <c r="BP11" s="6">
        <v>615038.5</v>
      </c>
      <c r="BQ11" s="6">
        <v>229505.7</v>
      </c>
      <c r="BR11" s="6">
        <v>2295057.2000000002</v>
      </c>
      <c r="BS11" s="6">
        <v>2664.3</v>
      </c>
      <c r="BT11" s="6">
        <v>2264.6999999999998</v>
      </c>
      <c r="BU11" s="6">
        <v>283.8</v>
      </c>
      <c r="BV11" s="6">
        <v>115.8</v>
      </c>
      <c r="BW11" s="6">
        <v>2664.3</v>
      </c>
      <c r="BX11" s="169">
        <v>1452777.7</v>
      </c>
      <c r="BY11" s="169">
        <v>615322.30000000005</v>
      </c>
      <c r="BZ11" s="169">
        <v>229621.5</v>
      </c>
      <c r="CA11" s="6">
        <v>2297721.5</v>
      </c>
      <c r="CB11" s="6">
        <v>156027.09999999998</v>
      </c>
      <c r="CC11" s="87"/>
      <c r="CD11" s="87"/>
      <c r="CE11" s="87"/>
      <c r="CF11" s="87"/>
      <c r="CG11" s="87"/>
      <c r="CH11" s="87"/>
      <c r="CI11" s="87"/>
      <c r="CJ11" s="87"/>
      <c r="CK11" s="87"/>
      <c r="CL11" s="87"/>
      <c r="CM11" s="87"/>
      <c r="CN11" s="87"/>
      <c r="CO11" s="87"/>
      <c r="CP11" s="87"/>
      <c r="CQ11" s="87"/>
      <c r="CR11" s="87"/>
      <c r="CS11" s="87"/>
      <c r="CT11" s="87"/>
      <c r="CU11" s="87"/>
      <c r="CV11" s="87"/>
      <c r="CW11" s="87"/>
      <c r="CX11" s="87"/>
      <c r="CY11" s="87"/>
      <c r="CZ11" s="87"/>
      <c r="DA11" s="87"/>
      <c r="DB11" s="87"/>
      <c r="DC11" s="87"/>
      <c r="DD11" s="87"/>
      <c r="DE11" s="87"/>
      <c r="DF11" s="87"/>
      <c r="DG11" s="87"/>
      <c r="DH11" s="87"/>
      <c r="DI11" s="87"/>
      <c r="DJ11" s="87"/>
      <c r="DK11" s="87"/>
      <c r="DL11" s="87"/>
      <c r="DM11" s="87"/>
      <c r="DN11" s="87"/>
      <c r="DO11" s="87"/>
      <c r="DP11" s="87"/>
      <c r="DQ11" s="87"/>
      <c r="DR11" s="87"/>
      <c r="DS11" s="87"/>
      <c r="DT11" s="87"/>
      <c r="DU11" s="87"/>
      <c r="DV11" s="87"/>
      <c r="DW11" s="87"/>
      <c r="DX11" s="87"/>
      <c r="DY11" s="87"/>
      <c r="DZ11" s="87"/>
      <c r="EA11" s="87"/>
      <c r="EB11" s="87"/>
      <c r="EC11" s="87"/>
      <c r="ED11" s="87"/>
      <c r="EE11" s="87"/>
      <c r="EF11" s="87"/>
      <c r="EG11" s="87"/>
      <c r="EH11" s="87"/>
      <c r="EI11" s="87"/>
      <c r="EJ11" s="87"/>
      <c r="EK11" s="87"/>
      <c r="EL11" s="87"/>
      <c r="EM11" s="87"/>
    </row>
    <row r="12" spans="1:144" s="1" customFormat="1" ht="12.75" x14ac:dyDescent="0.2">
      <c r="A12" s="106" t="s">
        <v>666</v>
      </c>
      <c r="B12" s="6">
        <v>984594.5</v>
      </c>
      <c r="C12" s="122">
        <v>16.82</v>
      </c>
      <c r="D12" s="122">
        <v>46.82</v>
      </c>
      <c r="E12" s="122">
        <v>53.18</v>
      </c>
      <c r="F12" s="6">
        <v>523607.4</v>
      </c>
      <c r="G12" s="6">
        <v>460987.1</v>
      </c>
      <c r="H12" s="6">
        <v>0</v>
      </c>
      <c r="I12" s="6">
        <v>984594.5</v>
      </c>
      <c r="J12" s="6">
        <v>2674.9</v>
      </c>
      <c r="K12" s="122">
        <v>31.82</v>
      </c>
      <c r="L12" s="122">
        <v>68.180000000000007</v>
      </c>
      <c r="M12" s="6">
        <v>1823.7</v>
      </c>
      <c r="N12" s="6">
        <v>851.2</v>
      </c>
      <c r="O12" s="6">
        <v>2674.9</v>
      </c>
      <c r="P12" s="6">
        <v>525431.1</v>
      </c>
      <c r="Q12" s="6">
        <v>461838.3</v>
      </c>
      <c r="R12" s="6">
        <v>0</v>
      </c>
      <c r="S12" s="6">
        <v>987269.39999999991</v>
      </c>
      <c r="T12" s="6">
        <v>984594.5</v>
      </c>
      <c r="U12" s="6">
        <v>523607.4</v>
      </c>
      <c r="V12" s="6">
        <v>460987.1</v>
      </c>
      <c r="W12" s="6">
        <v>0</v>
      </c>
      <c r="X12" s="6">
        <v>984594.5</v>
      </c>
      <c r="Y12" s="6">
        <v>2674.9</v>
      </c>
      <c r="Z12" s="6">
        <v>1823.7</v>
      </c>
      <c r="AA12" s="6">
        <v>851.2</v>
      </c>
      <c r="AB12" s="6">
        <v>2674.9</v>
      </c>
      <c r="AC12" s="169">
        <v>525431.1</v>
      </c>
      <c r="AD12" s="169">
        <v>461838.3</v>
      </c>
      <c r="AE12" s="169">
        <v>0</v>
      </c>
      <c r="AF12" s="6">
        <v>987269.39999999991</v>
      </c>
      <c r="AG12" s="69"/>
      <c r="AH12" s="6">
        <v>1056469.8999999999</v>
      </c>
      <c r="AI12" s="6">
        <v>511735.60000000003</v>
      </c>
      <c r="AJ12" s="6">
        <v>544734.30000000005</v>
      </c>
      <c r="AK12" s="6">
        <v>0</v>
      </c>
      <c r="AL12" s="6">
        <v>1056469.9000000001</v>
      </c>
      <c r="AM12" s="6">
        <v>2870.2</v>
      </c>
      <c r="AN12" s="6">
        <v>2439.6999999999998</v>
      </c>
      <c r="AO12" s="6">
        <v>430.5</v>
      </c>
      <c r="AP12" s="6">
        <v>0</v>
      </c>
      <c r="AQ12" s="6">
        <v>2870.2</v>
      </c>
      <c r="AR12" s="169">
        <v>514175.30000000005</v>
      </c>
      <c r="AS12" s="169">
        <v>545164.80000000005</v>
      </c>
      <c r="AT12" s="169">
        <v>0</v>
      </c>
      <c r="AU12" s="6">
        <v>1059340.1000000001</v>
      </c>
      <c r="AV12" s="88">
        <v>227793.3</v>
      </c>
      <c r="AW12" s="69"/>
      <c r="AX12" s="6">
        <v>1134648.7</v>
      </c>
      <c r="AY12" s="6">
        <v>610944</v>
      </c>
      <c r="AZ12" s="6">
        <v>523704.69999999995</v>
      </c>
      <c r="BA12" s="6">
        <v>0</v>
      </c>
      <c r="BB12" s="6">
        <v>1134648.7</v>
      </c>
      <c r="BC12" s="6">
        <v>3082.6</v>
      </c>
      <c r="BD12" s="6">
        <v>2620.1999999999998</v>
      </c>
      <c r="BE12" s="6">
        <v>462.4</v>
      </c>
      <c r="BF12" s="6">
        <v>0</v>
      </c>
      <c r="BG12" s="6">
        <v>3082.6</v>
      </c>
      <c r="BH12" s="169">
        <v>613564.19999999995</v>
      </c>
      <c r="BI12" s="169">
        <v>524167.1</v>
      </c>
      <c r="BJ12" s="169">
        <v>0</v>
      </c>
      <c r="BK12" s="6">
        <v>1137731.2999999998</v>
      </c>
      <c r="BL12" s="88">
        <v>183310.1</v>
      </c>
      <c r="BN12" s="6">
        <v>1220882</v>
      </c>
      <c r="BO12" s="6">
        <v>656900</v>
      </c>
      <c r="BP12" s="6">
        <v>563982</v>
      </c>
      <c r="BQ12" s="6">
        <v>0</v>
      </c>
      <c r="BR12" s="6">
        <v>1220882</v>
      </c>
      <c r="BS12" s="6">
        <v>3316.9</v>
      </c>
      <c r="BT12" s="6">
        <v>2819.4</v>
      </c>
      <c r="BU12" s="6">
        <v>497.5</v>
      </c>
      <c r="BV12" s="6">
        <v>0</v>
      </c>
      <c r="BW12" s="6">
        <v>3316.9</v>
      </c>
      <c r="BX12" s="169">
        <v>659719.4</v>
      </c>
      <c r="BY12" s="169">
        <v>564479.5</v>
      </c>
      <c r="BZ12" s="169">
        <v>0</v>
      </c>
      <c r="CA12" s="6">
        <v>1224198.8999999999</v>
      </c>
      <c r="CB12" s="88">
        <v>197717.4</v>
      </c>
      <c r="CC12" s="87"/>
      <c r="CD12" s="87"/>
      <c r="CE12" s="87"/>
      <c r="CF12" s="87"/>
      <c r="CG12" s="87"/>
      <c r="CH12" s="87"/>
      <c r="CI12" s="87"/>
      <c r="CJ12" s="87"/>
      <c r="CK12" s="87"/>
      <c r="CL12" s="87"/>
      <c r="CM12" s="87"/>
      <c r="CN12" s="87"/>
      <c r="CO12" s="87"/>
      <c r="CP12" s="87"/>
      <c r="CQ12" s="87"/>
      <c r="CR12" s="87"/>
      <c r="CS12" s="87"/>
      <c r="CT12" s="87"/>
      <c r="CU12" s="87"/>
      <c r="CV12" s="87"/>
      <c r="CW12" s="87"/>
      <c r="CX12" s="87"/>
      <c r="CY12" s="87"/>
      <c r="CZ12" s="87"/>
      <c r="DA12" s="87"/>
      <c r="DB12" s="87"/>
      <c r="DC12" s="87"/>
      <c r="DD12" s="87"/>
      <c r="DE12" s="87"/>
      <c r="DF12" s="87"/>
      <c r="DG12" s="87"/>
      <c r="DH12" s="87"/>
      <c r="DI12" s="87"/>
      <c r="DJ12" s="87"/>
      <c r="DK12" s="87"/>
      <c r="DL12" s="87"/>
      <c r="DM12" s="87"/>
      <c r="DN12" s="87"/>
      <c r="DO12" s="87"/>
      <c r="DP12" s="87"/>
      <c r="DQ12" s="87"/>
      <c r="DR12" s="87"/>
      <c r="DS12" s="87"/>
      <c r="DT12" s="87"/>
      <c r="DU12" s="87"/>
      <c r="DV12" s="87"/>
      <c r="DW12" s="87"/>
      <c r="DX12" s="87"/>
      <c r="DY12" s="87"/>
      <c r="DZ12" s="87"/>
      <c r="EA12" s="87"/>
      <c r="EB12" s="87"/>
      <c r="EC12" s="87"/>
      <c r="ED12" s="87"/>
      <c r="EE12" s="87"/>
      <c r="EF12" s="87"/>
      <c r="EG12" s="87"/>
      <c r="EH12" s="87"/>
      <c r="EI12" s="87"/>
      <c r="EJ12" s="87"/>
      <c r="EK12" s="87"/>
      <c r="EL12" s="87"/>
      <c r="EM12" s="87"/>
    </row>
    <row r="13" spans="1:144" s="1" customFormat="1" ht="12.75" x14ac:dyDescent="0.2">
      <c r="A13" s="78" t="s">
        <v>13</v>
      </c>
      <c r="B13" s="6">
        <v>318905.5</v>
      </c>
      <c r="C13" s="122">
        <v>35.659999999999997</v>
      </c>
      <c r="D13" s="122">
        <v>55.66</v>
      </c>
      <c r="E13" s="122">
        <v>34.340000000000003</v>
      </c>
      <c r="F13" s="6">
        <v>109512.1</v>
      </c>
      <c r="G13" s="6">
        <v>177502.8</v>
      </c>
      <c r="H13" s="6">
        <v>31890.6</v>
      </c>
      <c r="I13" s="6">
        <v>318905.5</v>
      </c>
      <c r="J13" s="6">
        <v>1760.2</v>
      </c>
      <c r="K13" s="122">
        <v>50.66</v>
      </c>
      <c r="L13" s="122">
        <v>49.34</v>
      </c>
      <c r="M13" s="6">
        <v>868.5</v>
      </c>
      <c r="N13" s="6">
        <v>891.7</v>
      </c>
      <c r="O13" s="6">
        <v>1760.2</v>
      </c>
      <c r="P13" s="6">
        <v>110380.6</v>
      </c>
      <c r="Q13" s="6">
        <v>178394.5</v>
      </c>
      <c r="R13" s="6">
        <v>31890.6</v>
      </c>
      <c r="S13" s="6">
        <v>320665.69999999995</v>
      </c>
      <c r="T13" s="6">
        <v>318905.5</v>
      </c>
      <c r="U13" s="6">
        <v>109512.1</v>
      </c>
      <c r="V13" s="6">
        <v>177502.8</v>
      </c>
      <c r="W13" s="6">
        <v>31890.6</v>
      </c>
      <c r="X13" s="6">
        <v>318905.5</v>
      </c>
      <c r="Y13" s="6">
        <v>1760.2</v>
      </c>
      <c r="Z13" s="6">
        <v>868.5</v>
      </c>
      <c r="AA13" s="6">
        <v>891.7</v>
      </c>
      <c r="AB13" s="6">
        <v>1760.2</v>
      </c>
      <c r="AC13" s="169">
        <v>110380.6</v>
      </c>
      <c r="AD13" s="169">
        <v>178394.5</v>
      </c>
      <c r="AE13" s="169">
        <v>31890.6</v>
      </c>
      <c r="AF13" s="6">
        <v>320665.69999999995</v>
      </c>
      <c r="AG13" s="69"/>
      <c r="AH13" s="6">
        <v>342185.6</v>
      </c>
      <c r="AI13" s="6">
        <v>111989.79999999999</v>
      </c>
      <c r="AJ13" s="6">
        <v>195977.2</v>
      </c>
      <c r="AK13" s="6">
        <v>34218.6</v>
      </c>
      <c r="AL13" s="6">
        <v>342185.6</v>
      </c>
      <c r="AM13" s="6">
        <v>1888.7</v>
      </c>
      <c r="AN13" s="6">
        <v>1605.4</v>
      </c>
      <c r="AO13" s="6">
        <v>283.3</v>
      </c>
      <c r="AP13" s="6">
        <v>0</v>
      </c>
      <c r="AQ13" s="6">
        <v>1888.7</v>
      </c>
      <c r="AR13" s="169">
        <v>113595.19999999998</v>
      </c>
      <c r="AS13" s="169">
        <v>196260.5</v>
      </c>
      <c r="AT13" s="169">
        <v>34218.6</v>
      </c>
      <c r="AU13" s="6">
        <v>344074.29999999993</v>
      </c>
      <c r="AV13" s="6">
        <v>127540.1</v>
      </c>
      <c r="AW13" s="69"/>
      <c r="AX13" s="6">
        <v>368191.7</v>
      </c>
      <c r="AY13" s="6">
        <v>168285.2</v>
      </c>
      <c r="AZ13" s="6">
        <v>163087.29999999999</v>
      </c>
      <c r="BA13" s="6">
        <v>36819.199999999997</v>
      </c>
      <c r="BB13" s="6">
        <v>368191.7</v>
      </c>
      <c r="BC13" s="6">
        <v>2032.2</v>
      </c>
      <c r="BD13" s="6">
        <v>1727.4</v>
      </c>
      <c r="BE13" s="6">
        <v>304.8</v>
      </c>
      <c r="BF13" s="6">
        <v>0</v>
      </c>
      <c r="BG13" s="6">
        <v>2032.2</v>
      </c>
      <c r="BH13" s="169">
        <v>170012.6</v>
      </c>
      <c r="BI13" s="169">
        <v>163392.09999999998</v>
      </c>
      <c r="BJ13" s="169">
        <v>36819.199999999997</v>
      </c>
      <c r="BK13" s="6">
        <v>370223.89999999997</v>
      </c>
      <c r="BL13" s="6">
        <v>89449</v>
      </c>
      <c r="BN13" s="6">
        <v>396174.3</v>
      </c>
      <c r="BO13" s="6">
        <v>180822.89999999997</v>
      </c>
      <c r="BP13" s="6">
        <v>175734.00000000006</v>
      </c>
      <c r="BQ13" s="6">
        <v>39617.4</v>
      </c>
      <c r="BR13" s="6">
        <v>396174.30000000005</v>
      </c>
      <c r="BS13" s="6">
        <v>2186.6</v>
      </c>
      <c r="BT13" s="6">
        <v>1858.6</v>
      </c>
      <c r="BU13" s="6">
        <v>328</v>
      </c>
      <c r="BV13" s="6">
        <v>0</v>
      </c>
      <c r="BW13" s="6">
        <v>2186.6</v>
      </c>
      <c r="BX13" s="169">
        <v>182681.49999999997</v>
      </c>
      <c r="BY13" s="169">
        <v>176062.00000000006</v>
      </c>
      <c r="BZ13" s="169">
        <v>39617.4</v>
      </c>
      <c r="CA13" s="6">
        <v>398360.9</v>
      </c>
      <c r="CB13" s="6">
        <v>96499.100000000049</v>
      </c>
      <c r="CC13" s="87"/>
      <c r="CD13" s="87"/>
      <c r="CE13" s="87"/>
      <c r="CF13" s="87"/>
      <c r="CG13" s="87"/>
      <c r="CH13" s="87"/>
      <c r="CI13" s="87"/>
      <c r="CJ13" s="87"/>
      <c r="CK13" s="87"/>
      <c r="CL13" s="87"/>
      <c r="CM13" s="87"/>
      <c r="CN13" s="87"/>
      <c r="CO13" s="87"/>
      <c r="CP13" s="87"/>
      <c r="CQ13" s="87"/>
      <c r="CR13" s="87"/>
      <c r="CS13" s="87"/>
      <c r="CT13" s="87"/>
      <c r="CU13" s="87"/>
      <c r="CV13" s="87"/>
      <c r="CW13" s="87"/>
      <c r="CX13" s="87"/>
      <c r="CY13" s="87"/>
      <c r="CZ13" s="87"/>
      <c r="DA13" s="87"/>
      <c r="DB13" s="87"/>
      <c r="DC13" s="87"/>
      <c r="DD13" s="87"/>
      <c r="DE13" s="87"/>
      <c r="DF13" s="87"/>
      <c r="DG13" s="87"/>
      <c r="DH13" s="87"/>
      <c r="DI13" s="87"/>
      <c r="DJ13" s="87"/>
      <c r="DK13" s="87"/>
      <c r="DL13" s="87"/>
      <c r="DM13" s="87"/>
      <c r="DN13" s="87"/>
      <c r="DO13" s="87"/>
      <c r="DP13" s="87"/>
      <c r="DQ13" s="87"/>
      <c r="DR13" s="87"/>
      <c r="DS13" s="87"/>
      <c r="DT13" s="87"/>
      <c r="DU13" s="87"/>
      <c r="DV13" s="87"/>
      <c r="DW13" s="87"/>
      <c r="DX13" s="87"/>
      <c r="DY13" s="87"/>
      <c r="DZ13" s="87"/>
      <c r="EA13" s="87"/>
      <c r="EB13" s="87"/>
      <c r="EC13" s="87"/>
      <c r="ED13" s="87"/>
      <c r="EE13" s="87"/>
      <c r="EF13" s="87"/>
      <c r="EG13" s="87"/>
      <c r="EH13" s="87"/>
      <c r="EI13" s="87"/>
      <c r="EJ13" s="87"/>
      <c r="EK13" s="87"/>
      <c r="EL13" s="87"/>
      <c r="EM13" s="87"/>
    </row>
    <row r="14" spans="1:144" s="1" customFormat="1" ht="12.75" x14ac:dyDescent="0.2">
      <c r="A14" s="78" t="s">
        <v>14</v>
      </c>
      <c r="B14" s="6">
        <v>476520.1</v>
      </c>
      <c r="C14" s="122">
        <v>36.97</v>
      </c>
      <c r="D14" s="122">
        <v>56.97</v>
      </c>
      <c r="E14" s="122">
        <v>33.03</v>
      </c>
      <c r="F14" s="6">
        <v>157394.6</v>
      </c>
      <c r="G14" s="6">
        <v>271473.5</v>
      </c>
      <c r="H14" s="6">
        <v>47652</v>
      </c>
      <c r="I14" s="6">
        <v>476520.1</v>
      </c>
      <c r="J14" s="6">
        <v>731</v>
      </c>
      <c r="K14" s="122">
        <v>51.97</v>
      </c>
      <c r="L14" s="122">
        <v>48.03</v>
      </c>
      <c r="M14" s="6">
        <v>351.1</v>
      </c>
      <c r="N14" s="6">
        <v>379.9</v>
      </c>
      <c r="O14" s="6">
        <v>731</v>
      </c>
      <c r="P14" s="6">
        <v>157745.70000000001</v>
      </c>
      <c r="Q14" s="6">
        <v>271853.40000000002</v>
      </c>
      <c r="R14" s="6">
        <v>47652</v>
      </c>
      <c r="S14" s="6">
        <v>477251.10000000003</v>
      </c>
      <c r="T14" s="6">
        <v>476520.1</v>
      </c>
      <c r="U14" s="6">
        <v>157394.6</v>
      </c>
      <c r="V14" s="6">
        <v>271473.5</v>
      </c>
      <c r="W14" s="6">
        <v>47652</v>
      </c>
      <c r="X14" s="6">
        <v>476520.1</v>
      </c>
      <c r="Y14" s="6">
        <v>731</v>
      </c>
      <c r="Z14" s="6">
        <v>351.1</v>
      </c>
      <c r="AA14" s="6">
        <v>379.9</v>
      </c>
      <c r="AB14" s="6">
        <v>731</v>
      </c>
      <c r="AC14" s="169">
        <v>157745.70000000001</v>
      </c>
      <c r="AD14" s="169">
        <v>271853.40000000002</v>
      </c>
      <c r="AE14" s="169">
        <v>47652</v>
      </c>
      <c r="AF14" s="6">
        <v>477251.10000000003</v>
      </c>
      <c r="AG14" s="69"/>
      <c r="AH14" s="6">
        <v>512735.6</v>
      </c>
      <c r="AI14" s="6">
        <v>123497.80000000005</v>
      </c>
      <c r="AJ14" s="6">
        <v>337964.19999999995</v>
      </c>
      <c r="AK14" s="6">
        <v>51273.599999999999</v>
      </c>
      <c r="AL14" s="6">
        <v>512735.6</v>
      </c>
      <c r="AM14" s="6">
        <v>786.6</v>
      </c>
      <c r="AN14" s="6">
        <v>668.6</v>
      </c>
      <c r="AO14" s="6">
        <v>118</v>
      </c>
      <c r="AP14" s="6">
        <v>0</v>
      </c>
      <c r="AQ14" s="6">
        <v>786.6</v>
      </c>
      <c r="AR14" s="169">
        <v>124166.40000000005</v>
      </c>
      <c r="AS14" s="169">
        <v>338082.19999999995</v>
      </c>
      <c r="AT14" s="169">
        <v>51273.599999999999</v>
      </c>
      <c r="AU14" s="6">
        <v>513522.19999999995</v>
      </c>
      <c r="AV14" s="88">
        <v>235417.09999999998</v>
      </c>
      <c r="AW14" s="69"/>
      <c r="AX14" s="6">
        <v>553241.69999999995</v>
      </c>
      <c r="AY14" s="6">
        <v>214047.5</v>
      </c>
      <c r="AZ14" s="6">
        <v>283870</v>
      </c>
      <c r="BA14" s="6">
        <v>55324.2</v>
      </c>
      <c r="BB14" s="6">
        <v>553241.69999999995</v>
      </c>
      <c r="BC14" s="6">
        <v>848.7</v>
      </c>
      <c r="BD14" s="6">
        <v>721.4</v>
      </c>
      <c r="BE14" s="6">
        <v>127.3</v>
      </c>
      <c r="BF14" s="6">
        <v>0</v>
      </c>
      <c r="BG14" s="6">
        <v>848.69999999999993</v>
      </c>
      <c r="BH14" s="169">
        <v>214768.9</v>
      </c>
      <c r="BI14" s="169">
        <v>283997.3</v>
      </c>
      <c r="BJ14" s="169">
        <v>55324.2</v>
      </c>
      <c r="BK14" s="6">
        <v>554090.39999999991</v>
      </c>
      <c r="BL14" s="88">
        <v>173221.7</v>
      </c>
      <c r="BN14" s="6">
        <v>596947.80000000005</v>
      </c>
      <c r="BO14" s="6">
        <v>230914.39999999994</v>
      </c>
      <c r="BP14" s="6">
        <v>306338.60000000009</v>
      </c>
      <c r="BQ14" s="6">
        <v>59694.8</v>
      </c>
      <c r="BR14" s="6">
        <v>596947.80000000005</v>
      </c>
      <c r="BS14" s="6">
        <v>915.7</v>
      </c>
      <c r="BT14" s="6">
        <v>778.3</v>
      </c>
      <c r="BU14" s="6">
        <v>137.4</v>
      </c>
      <c r="BV14" s="6">
        <v>0</v>
      </c>
      <c r="BW14" s="6">
        <v>915.69999999999993</v>
      </c>
      <c r="BX14" s="169">
        <v>231692.69999999992</v>
      </c>
      <c r="BY14" s="169">
        <v>306476.00000000012</v>
      </c>
      <c r="BZ14" s="169">
        <v>59694.8</v>
      </c>
      <c r="CA14" s="6">
        <v>597863.50000000012</v>
      </c>
      <c r="CB14" s="88">
        <v>186949.00000000006</v>
      </c>
      <c r="CC14" s="87"/>
      <c r="CD14" s="87"/>
      <c r="CE14" s="87"/>
      <c r="CF14" s="87"/>
      <c r="CG14" s="87"/>
      <c r="CH14" s="87"/>
      <c r="CI14" s="87"/>
      <c r="CJ14" s="87"/>
      <c r="CK14" s="87"/>
      <c r="CL14" s="87"/>
      <c r="CM14" s="87"/>
      <c r="CN14" s="87"/>
      <c r="CO14" s="87"/>
      <c r="CP14" s="87"/>
      <c r="CQ14" s="87"/>
      <c r="CR14" s="87"/>
      <c r="CS14" s="87"/>
      <c r="CT14" s="87"/>
      <c r="CU14" s="87"/>
      <c r="CV14" s="87"/>
      <c r="CW14" s="87"/>
      <c r="CX14" s="87"/>
      <c r="CY14" s="87"/>
      <c r="CZ14" s="87"/>
      <c r="DA14" s="87"/>
      <c r="DB14" s="87"/>
      <c r="DC14" s="87"/>
      <c r="DD14" s="87"/>
      <c r="DE14" s="87"/>
      <c r="DF14" s="87"/>
      <c r="DG14" s="87"/>
      <c r="DH14" s="87"/>
      <c r="DI14" s="87"/>
      <c r="DJ14" s="87"/>
      <c r="DK14" s="87"/>
      <c r="DL14" s="87"/>
      <c r="DM14" s="87"/>
      <c r="DN14" s="87"/>
      <c r="DO14" s="87"/>
      <c r="DP14" s="87"/>
      <c r="DQ14" s="87"/>
      <c r="DR14" s="87"/>
      <c r="DS14" s="87"/>
      <c r="DT14" s="87"/>
      <c r="DU14" s="87"/>
      <c r="DV14" s="87"/>
      <c r="DW14" s="87"/>
      <c r="DX14" s="87"/>
      <c r="DY14" s="87"/>
      <c r="DZ14" s="87"/>
      <c r="EA14" s="87"/>
      <c r="EB14" s="87"/>
      <c r="EC14" s="87"/>
      <c r="ED14" s="87"/>
      <c r="EE14" s="87"/>
      <c r="EF14" s="87"/>
      <c r="EG14" s="87"/>
      <c r="EH14" s="87"/>
      <c r="EI14" s="87"/>
      <c r="EJ14" s="87"/>
      <c r="EK14" s="87"/>
      <c r="EL14" s="87"/>
      <c r="EM14" s="87"/>
    </row>
    <row r="15" spans="1:144" s="1" customFormat="1" ht="12.75" x14ac:dyDescent="0.2">
      <c r="A15" s="78" t="s">
        <v>655</v>
      </c>
      <c r="B15" s="6">
        <v>846790</v>
      </c>
      <c r="C15" s="122">
        <v>14.51</v>
      </c>
      <c r="D15" s="122">
        <v>34.51</v>
      </c>
      <c r="E15" s="122">
        <v>55.49</v>
      </c>
      <c r="F15" s="6">
        <v>469883.8</v>
      </c>
      <c r="G15" s="6">
        <v>292227.20000000001</v>
      </c>
      <c r="H15" s="6">
        <v>84679</v>
      </c>
      <c r="I15" s="6">
        <v>846790</v>
      </c>
      <c r="J15" s="6">
        <v>2819.5</v>
      </c>
      <c r="K15" s="122">
        <v>29.509999999999998</v>
      </c>
      <c r="L15" s="122">
        <v>70.489999999999995</v>
      </c>
      <c r="M15" s="6">
        <v>1987.5</v>
      </c>
      <c r="N15" s="6">
        <v>832</v>
      </c>
      <c r="O15" s="6">
        <v>2819.5</v>
      </c>
      <c r="P15" s="6">
        <v>471871.3</v>
      </c>
      <c r="Q15" s="6">
        <v>293059.20000000001</v>
      </c>
      <c r="R15" s="6">
        <v>84679</v>
      </c>
      <c r="S15" s="6">
        <v>849609.5</v>
      </c>
      <c r="T15" s="6">
        <v>833916.4</v>
      </c>
      <c r="U15" s="6">
        <v>462740.3</v>
      </c>
      <c r="V15" s="6">
        <v>287784.5</v>
      </c>
      <c r="W15" s="6">
        <v>83391.600000000006</v>
      </c>
      <c r="X15" s="6">
        <v>833916.4</v>
      </c>
      <c r="Y15" s="6">
        <v>2819.5</v>
      </c>
      <c r="Z15" s="6">
        <v>1987.5</v>
      </c>
      <c r="AA15" s="6">
        <v>832</v>
      </c>
      <c r="AB15" s="6">
        <v>2819.5</v>
      </c>
      <c r="AC15" s="169">
        <v>464727.8</v>
      </c>
      <c r="AD15" s="169">
        <v>288616.5</v>
      </c>
      <c r="AE15" s="169">
        <v>83391.600000000006</v>
      </c>
      <c r="AF15" s="6">
        <v>836735.9</v>
      </c>
      <c r="AG15" s="69"/>
      <c r="AH15" s="6">
        <v>888121</v>
      </c>
      <c r="AI15" s="6">
        <v>445612.09999999992</v>
      </c>
      <c r="AJ15" s="6">
        <v>353696.80000000005</v>
      </c>
      <c r="AK15" s="6">
        <v>88812.1</v>
      </c>
      <c r="AL15" s="6">
        <v>888120.99999999988</v>
      </c>
      <c r="AM15" s="6">
        <v>3002.8</v>
      </c>
      <c r="AN15" s="6">
        <v>2552.4</v>
      </c>
      <c r="AO15" s="6">
        <v>450.4</v>
      </c>
      <c r="AP15" s="6">
        <v>0</v>
      </c>
      <c r="AQ15" s="6">
        <v>3002.8</v>
      </c>
      <c r="AR15" s="169">
        <v>448164.49999999994</v>
      </c>
      <c r="AS15" s="169">
        <v>354147.20000000007</v>
      </c>
      <c r="AT15" s="169">
        <v>88812.1</v>
      </c>
      <c r="AU15" s="6">
        <v>891123.79999999993</v>
      </c>
      <c r="AV15" s="6">
        <v>176072.60000000003</v>
      </c>
      <c r="AW15" s="69"/>
      <c r="AX15" s="6">
        <v>955618.2</v>
      </c>
      <c r="AY15" s="6">
        <v>530511.5</v>
      </c>
      <c r="AZ15" s="6">
        <v>329544.80000000005</v>
      </c>
      <c r="BA15" s="6">
        <v>95561.8</v>
      </c>
      <c r="BB15" s="6">
        <v>955618.10000000009</v>
      </c>
      <c r="BC15" s="6">
        <v>3231</v>
      </c>
      <c r="BD15" s="6">
        <v>2746.4</v>
      </c>
      <c r="BE15" s="6">
        <v>484.7</v>
      </c>
      <c r="BF15" s="6">
        <v>0</v>
      </c>
      <c r="BG15" s="6">
        <v>3231.1</v>
      </c>
      <c r="BH15" s="169">
        <v>533257.9</v>
      </c>
      <c r="BI15" s="169">
        <v>330029.50000000006</v>
      </c>
      <c r="BJ15" s="169">
        <v>95561.8</v>
      </c>
      <c r="BK15" s="6">
        <v>958849.20000000019</v>
      </c>
      <c r="BL15" s="6">
        <v>138421.20000000001</v>
      </c>
      <c r="BN15" s="6">
        <v>1030156.4</v>
      </c>
      <c r="BO15" s="6">
        <v>571859.1</v>
      </c>
      <c r="BP15" s="6">
        <v>355281.60000000003</v>
      </c>
      <c r="BQ15" s="6">
        <v>103015.6</v>
      </c>
      <c r="BR15" s="6">
        <v>1030156.2999999999</v>
      </c>
      <c r="BS15" s="6">
        <v>3483</v>
      </c>
      <c r="BT15" s="6">
        <v>2960.6</v>
      </c>
      <c r="BU15" s="6">
        <v>522.5</v>
      </c>
      <c r="BV15" s="6">
        <v>0</v>
      </c>
      <c r="BW15" s="6">
        <v>3483.1</v>
      </c>
      <c r="BX15" s="169">
        <v>574819.69999999995</v>
      </c>
      <c r="BY15" s="169">
        <v>355804.10000000003</v>
      </c>
      <c r="BZ15" s="169">
        <v>103015.6</v>
      </c>
      <c r="CA15" s="6">
        <v>1033639.4</v>
      </c>
      <c r="CB15" s="6">
        <v>149250.30000000005</v>
      </c>
      <c r="CC15" s="87"/>
      <c r="CD15" s="87"/>
      <c r="CE15" s="87"/>
      <c r="CF15" s="87"/>
      <c r="CG15" s="87"/>
      <c r="CH15" s="87"/>
      <c r="CI15" s="87"/>
      <c r="CJ15" s="87"/>
      <c r="CK15" s="87"/>
      <c r="CL15" s="87"/>
      <c r="CM15" s="87"/>
      <c r="CN15" s="87"/>
      <c r="CO15" s="87"/>
      <c r="CP15" s="87"/>
      <c r="CQ15" s="87"/>
      <c r="CR15" s="87"/>
      <c r="CS15" s="87"/>
      <c r="CT15" s="87"/>
      <c r="CU15" s="87"/>
      <c r="CV15" s="87"/>
      <c r="CW15" s="87"/>
      <c r="CX15" s="87"/>
      <c r="CY15" s="87"/>
      <c r="CZ15" s="87"/>
      <c r="DA15" s="87"/>
      <c r="DB15" s="87"/>
      <c r="DC15" s="87"/>
      <c r="DD15" s="87"/>
      <c r="DE15" s="87"/>
      <c r="DF15" s="87"/>
      <c r="DG15" s="87"/>
      <c r="DH15" s="87"/>
      <c r="DI15" s="87"/>
      <c r="DJ15" s="87"/>
      <c r="DK15" s="87"/>
      <c r="DL15" s="87"/>
      <c r="DM15" s="87"/>
      <c r="DN15" s="87"/>
      <c r="DO15" s="87"/>
      <c r="DP15" s="87"/>
      <c r="DQ15" s="87"/>
      <c r="DR15" s="87"/>
      <c r="DS15" s="87"/>
      <c r="DT15" s="87"/>
      <c r="DU15" s="87"/>
      <c r="DV15" s="87"/>
      <c r="DW15" s="87"/>
      <c r="DX15" s="87"/>
      <c r="DY15" s="87"/>
      <c r="DZ15" s="87"/>
      <c r="EA15" s="87"/>
      <c r="EB15" s="87"/>
      <c r="EC15" s="87"/>
      <c r="ED15" s="87"/>
      <c r="EE15" s="87"/>
      <c r="EF15" s="87"/>
      <c r="EG15" s="87"/>
      <c r="EH15" s="87"/>
      <c r="EI15" s="87"/>
      <c r="EJ15" s="87"/>
      <c r="EK15" s="87"/>
      <c r="EL15" s="87"/>
      <c r="EM15" s="87"/>
    </row>
    <row r="16" spans="1:144" s="1" customFormat="1" ht="12.75" x14ac:dyDescent="0.2">
      <c r="A16" s="78" t="s">
        <v>16</v>
      </c>
      <c r="B16" s="6">
        <v>234958.4</v>
      </c>
      <c r="C16" s="122">
        <v>29.35</v>
      </c>
      <c r="D16" s="122">
        <v>49.35</v>
      </c>
      <c r="E16" s="122">
        <v>40.65</v>
      </c>
      <c r="F16" s="6">
        <v>95510.6</v>
      </c>
      <c r="G16" s="6">
        <v>115952</v>
      </c>
      <c r="H16" s="6">
        <v>23495.8</v>
      </c>
      <c r="I16" s="6">
        <v>234958.4</v>
      </c>
      <c r="J16" s="6">
        <v>59</v>
      </c>
      <c r="K16" s="122">
        <v>44.35</v>
      </c>
      <c r="L16" s="122">
        <v>55.65</v>
      </c>
      <c r="M16" s="6">
        <v>32.799999999999997</v>
      </c>
      <c r="N16" s="6">
        <v>26.2</v>
      </c>
      <c r="O16" s="6">
        <v>59</v>
      </c>
      <c r="P16" s="6">
        <v>95543.400000000009</v>
      </c>
      <c r="Q16" s="6">
        <v>115978.2</v>
      </c>
      <c r="R16" s="6">
        <v>23495.8</v>
      </c>
      <c r="S16" s="6">
        <v>235017.4</v>
      </c>
      <c r="T16" s="6">
        <v>234958.4</v>
      </c>
      <c r="U16" s="6">
        <v>95510.6</v>
      </c>
      <c r="V16" s="6">
        <v>115952</v>
      </c>
      <c r="W16" s="6">
        <v>23495.8</v>
      </c>
      <c r="X16" s="6">
        <v>234958.4</v>
      </c>
      <c r="Y16" s="6">
        <v>59</v>
      </c>
      <c r="Z16" s="6">
        <v>32.799999999999997</v>
      </c>
      <c r="AA16" s="6">
        <v>26.2</v>
      </c>
      <c r="AB16" s="6">
        <v>59</v>
      </c>
      <c r="AC16" s="169">
        <v>95543.400000000009</v>
      </c>
      <c r="AD16" s="169">
        <v>115978.2</v>
      </c>
      <c r="AE16" s="169">
        <v>23495.8</v>
      </c>
      <c r="AF16" s="6">
        <v>235017.4</v>
      </c>
      <c r="AG16" s="69"/>
      <c r="AH16" s="6">
        <v>252815.2</v>
      </c>
      <c r="AI16" s="6">
        <v>89030.60000000002</v>
      </c>
      <c r="AJ16" s="6">
        <v>138503.09999999998</v>
      </c>
      <c r="AK16" s="6">
        <v>25281.5</v>
      </c>
      <c r="AL16" s="6">
        <v>252815.2</v>
      </c>
      <c r="AM16" s="6">
        <v>63.5</v>
      </c>
      <c r="AN16" s="6">
        <v>54</v>
      </c>
      <c r="AO16" s="6">
        <v>4.4000000000000004</v>
      </c>
      <c r="AP16" s="6">
        <v>5.0999999999999996</v>
      </c>
      <c r="AQ16" s="6">
        <v>63.5</v>
      </c>
      <c r="AR16" s="169">
        <v>89084.60000000002</v>
      </c>
      <c r="AS16" s="169">
        <v>138507.49999999997</v>
      </c>
      <c r="AT16" s="169">
        <v>25286.6</v>
      </c>
      <c r="AU16" s="6">
        <v>252878.69999999998</v>
      </c>
      <c r="AV16" s="88">
        <v>87940.099999999991</v>
      </c>
      <c r="AW16" s="69"/>
      <c r="AX16" s="6">
        <v>272787.59999999998</v>
      </c>
      <c r="AY16" s="6">
        <v>126518.79999999999</v>
      </c>
      <c r="AZ16" s="6">
        <v>118990</v>
      </c>
      <c r="BA16" s="6">
        <v>27278.799999999999</v>
      </c>
      <c r="BB16" s="6">
        <v>272787.59999999998</v>
      </c>
      <c r="BC16" s="6">
        <v>68.5</v>
      </c>
      <c r="BD16" s="6">
        <v>58.2</v>
      </c>
      <c r="BE16" s="6">
        <v>4.8</v>
      </c>
      <c r="BF16" s="6">
        <v>5.5</v>
      </c>
      <c r="BG16" s="6">
        <v>68.5</v>
      </c>
      <c r="BH16" s="169">
        <v>126576.99999999999</v>
      </c>
      <c r="BI16" s="169">
        <v>118994.8</v>
      </c>
      <c r="BJ16" s="169">
        <v>27284.3</v>
      </c>
      <c r="BK16" s="6">
        <v>272856.09999999998</v>
      </c>
      <c r="BL16" s="88">
        <v>64432.5</v>
      </c>
      <c r="BN16" s="6">
        <v>294337.8</v>
      </c>
      <c r="BO16" s="6">
        <v>136673.69999999998</v>
      </c>
      <c r="BP16" s="6">
        <v>128230.29999999999</v>
      </c>
      <c r="BQ16" s="6">
        <v>29433.8</v>
      </c>
      <c r="BR16" s="6">
        <v>294337.8</v>
      </c>
      <c r="BS16" s="6">
        <v>73.900000000000006</v>
      </c>
      <c r="BT16" s="6">
        <v>62.8</v>
      </c>
      <c r="BU16" s="6">
        <v>5.2</v>
      </c>
      <c r="BV16" s="6">
        <v>5.9</v>
      </c>
      <c r="BW16" s="6">
        <v>73.900000000000006</v>
      </c>
      <c r="BX16" s="169">
        <v>136736.49999999997</v>
      </c>
      <c r="BY16" s="169">
        <v>128235.49999999999</v>
      </c>
      <c r="BZ16" s="169">
        <v>29439.7</v>
      </c>
      <c r="CA16" s="6">
        <v>294411.69999999995</v>
      </c>
      <c r="CB16" s="88">
        <v>69362.7</v>
      </c>
      <c r="CC16" s="87"/>
      <c r="CD16" s="87"/>
      <c r="CE16" s="87"/>
      <c r="CF16" s="87"/>
      <c r="CG16" s="87"/>
      <c r="CH16" s="87"/>
      <c r="CI16" s="87"/>
      <c r="CJ16" s="87"/>
      <c r="CK16" s="87"/>
      <c r="CL16" s="87"/>
      <c r="CM16" s="87"/>
      <c r="CN16" s="87"/>
      <c r="CO16" s="87"/>
      <c r="CP16" s="87"/>
      <c r="CQ16" s="87"/>
      <c r="CR16" s="87"/>
      <c r="CS16" s="87"/>
      <c r="CT16" s="87"/>
      <c r="CU16" s="87"/>
      <c r="CV16" s="87"/>
      <c r="CW16" s="87"/>
      <c r="CX16" s="87"/>
      <c r="CY16" s="87"/>
      <c r="CZ16" s="87"/>
      <c r="DA16" s="87"/>
      <c r="DB16" s="87"/>
      <c r="DC16" s="87"/>
      <c r="DD16" s="87"/>
      <c r="DE16" s="87"/>
      <c r="DF16" s="87"/>
      <c r="DG16" s="87"/>
      <c r="DH16" s="87"/>
      <c r="DI16" s="87"/>
      <c r="DJ16" s="87"/>
      <c r="DK16" s="87"/>
      <c r="DL16" s="87"/>
      <c r="DM16" s="87"/>
      <c r="DN16" s="87"/>
      <c r="DO16" s="87"/>
      <c r="DP16" s="87"/>
      <c r="DQ16" s="87"/>
      <c r="DR16" s="87"/>
      <c r="DS16" s="87"/>
      <c r="DT16" s="87"/>
      <c r="DU16" s="87"/>
      <c r="DV16" s="87"/>
      <c r="DW16" s="87"/>
      <c r="DX16" s="87"/>
      <c r="DY16" s="87"/>
      <c r="DZ16" s="87"/>
      <c r="EA16" s="87"/>
      <c r="EB16" s="87"/>
      <c r="EC16" s="87"/>
      <c r="ED16" s="87"/>
      <c r="EE16" s="87"/>
      <c r="EF16" s="87"/>
      <c r="EG16" s="87"/>
      <c r="EH16" s="87"/>
      <c r="EI16" s="87"/>
      <c r="EJ16" s="87"/>
      <c r="EK16" s="87"/>
      <c r="EL16" s="87"/>
      <c r="EM16" s="87"/>
    </row>
    <row r="17" spans="1:143" s="1" customFormat="1" ht="12.75" x14ac:dyDescent="0.2">
      <c r="A17" s="78" t="s">
        <v>17</v>
      </c>
      <c r="B17" s="6">
        <v>515243.6</v>
      </c>
      <c r="C17" s="122">
        <v>22.83</v>
      </c>
      <c r="D17" s="122">
        <v>42.83</v>
      </c>
      <c r="E17" s="122">
        <v>47.17</v>
      </c>
      <c r="F17" s="6">
        <v>243040.4</v>
      </c>
      <c r="G17" s="6">
        <v>220678.8</v>
      </c>
      <c r="H17" s="6">
        <v>51524.4</v>
      </c>
      <c r="I17" s="6">
        <v>515243.6</v>
      </c>
      <c r="J17" s="6">
        <v>112.2</v>
      </c>
      <c r="K17" s="122">
        <v>37.83</v>
      </c>
      <c r="L17" s="122">
        <v>62.17</v>
      </c>
      <c r="M17" s="6">
        <v>69.8</v>
      </c>
      <c r="N17" s="6">
        <v>42.4</v>
      </c>
      <c r="O17" s="6">
        <v>112.19999999999999</v>
      </c>
      <c r="P17" s="6">
        <v>243110.19999999998</v>
      </c>
      <c r="Q17" s="6">
        <v>220721.19999999998</v>
      </c>
      <c r="R17" s="6">
        <v>51524.4</v>
      </c>
      <c r="S17" s="6">
        <v>515355.8</v>
      </c>
      <c r="T17" s="6">
        <v>515243.6</v>
      </c>
      <c r="U17" s="6">
        <v>243040.4</v>
      </c>
      <c r="V17" s="6">
        <v>220678.8</v>
      </c>
      <c r="W17" s="6">
        <v>51524.4</v>
      </c>
      <c r="X17" s="6">
        <v>515243.6</v>
      </c>
      <c r="Y17" s="6">
        <v>112.2</v>
      </c>
      <c r="Z17" s="6">
        <v>69.8</v>
      </c>
      <c r="AA17" s="6">
        <v>42.4</v>
      </c>
      <c r="AB17" s="6">
        <v>112.19999999999999</v>
      </c>
      <c r="AC17" s="169">
        <v>243110.19999999998</v>
      </c>
      <c r="AD17" s="169">
        <v>220721.19999999998</v>
      </c>
      <c r="AE17" s="169">
        <v>51524.4</v>
      </c>
      <c r="AF17" s="6">
        <v>515355.8</v>
      </c>
      <c r="AG17" s="69"/>
      <c r="AH17" s="6">
        <v>551310.69999999995</v>
      </c>
      <c r="AI17" s="6">
        <v>228102.3</v>
      </c>
      <c r="AJ17" s="6">
        <v>268077.30000000005</v>
      </c>
      <c r="AK17" s="6">
        <v>55131.1</v>
      </c>
      <c r="AL17" s="6">
        <v>551310.70000000007</v>
      </c>
      <c r="AM17" s="6">
        <v>120.1</v>
      </c>
      <c r="AN17" s="6">
        <v>102.1</v>
      </c>
      <c r="AO17" s="6">
        <v>18</v>
      </c>
      <c r="AP17" s="6">
        <v>0</v>
      </c>
      <c r="AQ17" s="6">
        <v>120.1</v>
      </c>
      <c r="AR17" s="169">
        <v>228204.4</v>
      </c>
      <c r="AS17" s="169">
        <v>268095.30000000005</v>
      </c>
      <c r="AT17" s="169">
        <v>55131.1</v>
      </c>
      <c r="AU17" s="6">
        <v>551430.80000000005</v>
      </c>
      <c r="AV17" s="6">
        <v>157815.20000000001</v>
      </c>
      <c r="AW17" s="69"/>
      <c r="AX17" s="6">
        <v>589902.4</v>
      </c>
      <c r="AY17" s="6">
        <v>305665.2</v>
      </c>
      <c r="AZ17" s="6">
        <v>225247</v>
      </c>
      <c r="BA17" s="6">
        <v>58990.2</v>
      </c>
      <c r="BB17" s="6">
        <v>589902.39999999991</v>
      </c>
      <c r="BC17" s="6">
        <v>128.5</v>
      </c>
      <c r="BD17" s="6">
        <v>109.2</v>
      </c>
      <c r="BE17" s="6">
        <v>19.3</v>
      </c>
      <c r="BF17" s="6">
        <v>0</v>
      </c>
      <c r="BG17" s="6">
        <v>128.5</v>
      </c>
      <c r="BH17" s="169">
        <v>305774.40000000002</v>
      </c>
      <c r="BI17" s="169">
        <v>225266.3</v>
      </c>
      <c r="BJ17" s="169">
        <v>58990.2</v>
      </c>
      <c r="BK17" s="6">
        <v>590030.89999999991</v>
      </c>
      <c r="BL17" s="6">
        <v>107266.50000000001</v>
      </c>
      <c r="BN17" s="6">
        <v>631195.6</v>
      </c>
      <c r="BO17" s="6">
        <v>326109.50000000006</v>
      </c>
      <c r="BP17" s="6">
        <v>241966.5</v>
      </c>
      <c r="BQ17" s="6">
        <v>63119.6</v>
      </c>
      <c r="BR17" s="6">
        <v>631195.6</v>
      </c>
      <c r="BS17" s="6">
        <v>137.5</v>
      </c>
      <c r="BT17" s="6">
        <v>116.9</v>
      </c>
      <c r="BU17" s="6">
        <v>20.6</v>
      </c>
      <c r="BV17" s="6">
        <v>0</v>
      </c>
      <c r="BW17" s="6">
        <v>137.5</v>
      </c>
      <c r="BX17" s="169">
        <v>326226.40000000008</v>
      </c>
      <c r="BY17" s="169">
        <v>241987.1</v>
      </c>
      <c r="BZ17" s="169">
        <v>63119.6</v>
      </c>
      <c r="CA17" s="6">
        <v>631333.10000000009</v>
      </c>
      <c r="CB17" s="6">
        <v>115727.39999999998</v>
      </c>
      <c r="CC17" s="87"/>
      <c r="CD17" s="87"/>
      <c r="CE17" s="87"/>
      <c r="CF17" s="87"/>
      <c r="CG17" s="87"/>
      <c r="CH17" s="87"/>
      <c r="CI17" s="87"/>
      <c r="CJ17" s="87"/>
      <c r="CK17" s="87"/>
      <c r="CL17" s="87"/>
      <c r="CM17" s="87"/>
      <c r="CN17" s="87"/>
      <c r="CO17" s="87"/>
      <c r="CP17" s="87"/>
      <c r="CQ17" s="87"/>
      <c r="CR17" s="87"/>
      <c r="CS17" s="87"/>
      <c r="CT17" s="87"/>
      <c r="CU17" s="87"/>
      <c r="CV17" s="87"/>
      <c r="CW17" s="87"/>
      <c r="CX17" s="87"/>
      <c r="CY17" s="87"/>
      <c r="CZ17" s="87"/>
      <c r="DA17" s="87"/>
      <c r="DB17" s="87"/>
      <c r="DC17" s="87"/>
      <c r="DD17" s="87"/>
      <c r="DE17" s="87"/>
      <c r="DF17" s="87"/>
      <c r="DG17" s="87"/>
      <c r="DH17" s="87"/>
      <c r="DI17" s="87"/>
      <c r="DJ17" s="87"/>
      <c r="DK17" s="87"/>
      <c r="DL17" s="87"/>
      <c r="DM17" s="87"/>
      <c r="DN17" s="87"/>
      <c r="DO17" s="87"/>
      <c r="DP17" s="87"/>
      <c r="DQ17" s="87"/>
      <c r="DR17" s="87"/>
      <c r="DS17" s="87"/>
      <c r="DT17" s="87"/>
      <c r="DU17" s="87"/>
      <c r="DV17" s="87"/>
      <c r="DW17" s="87"/>
      <c r="DX17" s="87"/>
      <c r="DY17" s="87"/>
      <c r="DZ17" s="87"/>
      <c r="EA17" s="87"/>
      <c r="EB17" s="87"/>
      <c r="EC17" s="87"/>
      <c r="ED17" s="87"/>
      <c r="EE17" s="87"/>
      <c r="EF17" s="87"/>
      <c r="EG17" s="87"/>
      <c r="EH17" s="87"/>
      <c r="EI17" s="87"/>
      <c r="EJ17" s="87"/>
      <c r="EK17" s="87"/>
      <c r="EL17" s="87"/>
      <c r="EM17" s="87"/>
    </row>
    <row r="18" spans="1:143" s="1" customFormat="1" ht="12.75" x14ac:dyDescent="0.2">
      <c r="A18" s="78" t="s">
        <v>18</v>
      </c>
      <c r="B18" s="6">
        <v>1294550.1000000001</v>
      </c>
      <c r="C18" s="122">
        <v>28.63</v>
      </c>
      <c r="D18" s="122">
        <v>48.629999999999995</v>
      </c>
      <c r="E18" s="122">
        <v>41.370000000000005</v>
      </c>
      <c r="F18" s="6">
        <v>535555.4</v>
      </c>
      <c r="G18" s="6">
        <v>629539.69999999995</v>
      </c>
      <c r="H18" s="6">
        <v>129455</v>
      </c>
      <c r="I18" s="6">
        <v>1294550.1000000001</v>
      </c>
      <c r="J18" s="6">
        <v>1320.6</v>
      </c>
      <c r="K18" s="122">
        <v>43.629999999999995</v>
      </c>
      <c r="L18" s="122">
        <v>56.370000000000005</v>
      </c>
      <c r="M18" s="6">
        <v>744.4</v>
      </c>
      <c r="N18" s="6">
        <v>576.20000000000005</v>
      </c>
      <c r="O18" s="6">
        <v>1320.6</v>
      </c>
      <c r="P18" s="6">
        <v>536299.80000000005</v>
      </c>
      <c r="Q18" s="6">
        <v>630115.89999999991</v>
      </c>
      <c r="R18" s="6">
        <v>129455</v>
      </c>
      <c r="S18" s="6">
        <v>1295870.7</v>
      </c>
      <c r="T18" s="6">
        <v>1294550.1000000001</v>
      </c>
      <c r="U18" s="6">
        <v>535555.4</v>
      </c>
      <c r="V18" s="6">
        <v>629539.69999999995</v>
      </c>
      <c r="W18" s="6">
        <v>129455</v>
      </c>
      <c r="X18" s="6">
        <v>1294550.1000000001</v>
      </c>
      <c r="Y18" s="6">
        <v>1320.6</v>
      </c>
      <c r="Z18" s="6">
        <v>744.4</v>
      </c>
      <c r="AA18" s="6">
        <v>576.20000000000005</v>
      </c>
      <c r="AB18" s="6">
        <v>1320.6</v>
      </c>
      <c r="AC18" s="169">
        <v>536299.80000000005</v>
      </c>
      <c r="AD18" s="169">
        <v>630115.89999999991</v>
      </c>
      <c r="AE18" s="169">
        <v>129455</v>
      </c>
      <c r="AF18" s="6">
        <v>1295870.7</v>
      </c>
      <c r="AG18" s="69"/>
      <c r="AH18" s="6">
        <v>1392935.9</v>
      </c>
      <c r="AI18" s="6">
        <v>546428.9</v>
      </c>
      <c r="AJ18" s="6">
        <v>707213.3</v>
      </c>
      <c r="AK18" s="6">
        <v>139293.6</v>
      </c>
      <c r="AL18" s="6">
        <v>1392935.8000000003</v>
      </c>
      <c r="AM18" s="6">
        <v>1421</v>
      </c>
      <c r="AN18" s="6">
        <v>1207.9000000000001</v>
      </c>
      <c r="AO18" s="6">
        <v>213.2</v>
      </c>
      <c r="AP18" s="6">
        <v>0</v>
      </c>
      <c r="AQ18" s="6">
        <v>1421.1000000000001</v>
      </c>
      <c r="AR18" s="169">
        <v>547636.80000000005</v>
      </c>
      <c r="AS18" s="169">
        <v>707426.5</v>
      </c>
      <c r="AT18" s="169">
        <v>139293.6</v>
      </c>
      <c r="AU18" s="6">
        <v>1394356.9000000001</v>
      </c>
      <c r="AV18" s="88">
        <v>428626.1</v>
      </c>
      <c r="AW18" s="69"/>
      <c r="AX18" s="6">
        <v>1502977.8</v>
      </c>
      <c r="AY18" s="6">
        <v>741859</v>
      </c>
      <c r="AZ18" s="6">
        <v>610821</v>
      </c>
      <c r="BA18" s="6">
        <v>150297.79999999999</v>
      </c>
      <c r="BB18" s="6">
        <v>1502977.8</v>
      </c>
      <c r="BC18" s="6">
        <v>1533.3</v>
      </c>
      <c r="BD18" s="6">
        <v>1303.3</v>
      </c>
      <c r="BE18" s="6">
        <v>230</v>
      </c>
      <c r="BF18" s="6">
        <v>0</v>
      </c>
      <c r="BG18" s="6">
        <v>1533.3</v>
      </c>
      <c r="BH18" s="169">
        <v>743162.3</v>
      </c>
      <c r="BI18" s="169">
        <v>611051</v>
      </c>
      <c r="BJ18" s="169">
        <v>150297.79999999999</v>
      </c>
      <c r="BK18" s="6">
        <v>1504511.1</v>
      </c>
      <c r="BL18" s="88">
        <v>310225.40000000002</v>
      </c>
      <c r="BN18" s="6">
        <v>1621713</v>
      </c>
      <c r="BO18" s="6">
        <v>801968.5</v>
      </c>
      <c r="BP18" s="6">
        <v>657573.20000000019</v>
      </c>
      <c r="BQ18" s="6">
        <v>162171.29999999999</v>
      </c>
      <c r="BR18" s="6">
        <v>1621713.0000000002</v>
      </c>
      <c r="BS18" s="6">
        <v>1654.4</v>
      </c>
      <c r="BT18" s="6">
        <v>1406.2</v>
      </c>
      <c r="BU18" s="6">
        <v>248.2</v>
      </c>
      <c r="BV18" s="6">
        <v>0</v>
      </c>
      <c r="BW18" s="6">
        <v>1654.4</v>
      </c>
      <c r="BX18" s="169">
        <v>803374.7</v>
      </c>
      <c r="BY18" s="169">
        <v>657821.40000000014</v>
      </c>
      <c r="BZ18" s="169">
        <v>162171.29999999999</v>
      </c>
      <c r="CA18" s="6">
        <v>1623367.4000000001</v>
      </c>
      <c r="CB18" s="88">
        <v>333230.60000000015</v>
      </c>
      <c r="CC18" s="87"/>
      <c r="CD18" s="87"/>
      <c r="CE18" s="87"/>
      <c r="CF18" s="87"/>
      <c r="CG18" s="87"/>
      <c r="CH18" s="87"/>
      <c r="CI18" s="87"/>
      <c r="CJ18" s="87"/>
      <c r="CK18" s="87"/>
      <c r="CL18" s="87"/>
      <c r="CM18" s="87"/>
      <c r="CN18" s="87"/>
      <c r="CO18" s="87"/>
      <c r="CP18" s="87"/>
      <c r="CQ18" s="87"/>
      <c r="CR18" s="87"/>
      <c r="CS18" s="87"/>
      <c r="CT18" s="87"/>
      <c r="CU18" s="87"/>
      <c r="CV18" s="87"/>
      <c r="CW18" s="87"/>
      <c r="CX18" s="87"/>
      <c r="CY18" s="87"/>
      <c r="CZ18" s="87"/>
      <c r="DA18" s="87"/>
      <c r="DB18" s="87"/>
      <c r="DC18" s="87"/>
      <c r="DD18" s="87"/>
      <c r="DE18" s="87"/>
      <c r="DF18" s="87"/>
      <c r="DG18" s="87"/>
      <c r="DH18" s="87"/>
      <c r="DI18" s="87"/>
      <c r="DJ18" s="87"/>
      <c r="DK18" s="87"/>
      <c r="DL18" s="87"/>
      <c r="DM18" s="87"/>
      <c r="DN18" s="87"/>
      <c r="DO18" s="87"/>
      <c r="DP18" s="87"/>
      <c r="DQ18" s="87"/>
      <c r="DR18" s="87"/>
      <c r="DS18" s="87"/>
      <c r="DT18" s="87"/>
      <c r="DU18" s="87"/>
      <c r="DV18" s="87"/>
      <c r="DW18" s="87"/>
      <c r="DX18" s="87"/>
      <c r="DY18" s="87"/>
      <c r="DZ18" s="87"/>
      <c r="EA18" s="87"/>
      <c r="EB18" s="87"/>
      <c r="EC18" s="87"/>
      <c r="ED18" s="87"/>
      <c r="EE18" s="87"/>
      <c r="EF18" s="87"/>
      <c r="EG18" s="87"/>
      <c r="EH18" s="87"/>
      <c r="EI18" s="87"/>
      <c r="EJ18" s="87"/>
      <c r="EK18" s="87"/>
      <c r="EL18" s="87"/>
      <c r="EM18" s="87"/>
    </row>
    <row r="19" spans="1:143" s="1" customFormat="1" ht="12.75" x14ac:dyDescent="0.2">
      <c r="A19" s="78" t="s">
        <v>19</v>
      </c>
      <c r="B19" s="6">
        <v>516949.9</v>
      </c>
      <c r="C19" s="122">
        <v>23.7</v>
      </c>
      <c r="D19" s="122">
        <v>43.7</v>
      </c>
      <c r="E19" s="122">
        <v>46.3</v>
      </c>
      <c r="F19" s="6">
        <v>239347.8</v>
      </c>
      <c r="G19" s="6">
        <v>225907.1</v>
      </c>
      <c r="H19" s="6">
        <v>51695</v>
      </c>
      <c r="I19" s="6">
        <v>516949.9</v>
      </c>
      <c r="J19" s="6">
        <v>291.8</v>
      </c>
      <c r="K19" s="122">
        <v>38.700000000000003</v>
      </c>
      <c r="L19" s="122">
        <v>61.3</v>
      </c>
      <c r="M19" s="6">
        <v>178.9</v>
      </c>
      <c r="N19" s="6">
        <v>112.9</v>
      </c>
      <c r="O19" s="6">
        <v>291.8</v>
      </c>
      <c r="P19" s="6">
        <v>239526.69999999998</v>
      </c>
      <c r="Q19" s="6">
        <v>226020</v>
      </c>
      <c r="R19" s="6">
        <v>51695</v>
      </c>
      <c r="S19" s="6">
        <v>517241.69999999995</v>
      </c>
      <c r="T19" s="6">
        <v>516949.9</v>
      </c>
      <c r="U19" s="6">
        <v>239347.8</v>
      </c>
      <c r="V19" s="6">
        <v>225907.1</v>
      </c>
      <c r="W19" s="6">
        <v>51695</v>
      </c>
      <c r="X19" s="6">
        <v>516949.9</v>
      </c>
      <c r="Y19" s="6">
        <v>291.8</v>
      </c>
      <c r="Z19" s="6">
        <v>178.9</v>
      </c>
      <c r="AA19" s="6">
        <v>112.9</v>
      </c>
      <c r="AB19" s="6">
        <v>291.8</v>
      </c>
      <c r="AC19" s="169">
        <v>239526.69999999998</v>
      </c>
      <c r="AD19" s="169">
        <v>226020</v>
      </c>
      <c r="AE19" s="169">
        <v>51695</v>
      </c>
      <c r="AF19" s="6">
        <v>517241.69999999995</v>
      </c>
      <c r="AG19" s="69"/>
      <c r="AH19" s="6">
        <v>560890.6</v>
      </c>
      <c r="AI19" s="6">
        <v>226409.80000000002</v>
      </c>
      <c r="AJ19" s="6">
        <v>278391.7</v>
      </c>
      <c r="AK19" s="6">
        <v>56089.1</v>
      </c>
      <c r="AL19" s="6">
        <v>560890.6</v>
      </c>
      <c r="AM19" s="6">
        <v>316.60000000000002</v>
      </c>
      <c r="AN19" s="6">
        <v>269.10000000000002</v>
      </c>
      <c r="AO19" s="6">
        <v>47.5</v>
      </c>
      <c r="AP19" s="6">
        <v>0</v>
      </c>
      <c r="AQ19" s="6">
        <v>316.60000000000002</v>
      </c>
      <c r="AR19" s="169">
        <v>226678.90000000002</v>
      </c>
      <c r="AS19" s="169">
        <v>278439.2</v>
      </c>
      <c r="AT19" s="169">
        <v>56089.1</v>
      </c>
      <c r="AU19" s="6">
        <v>561207.20000000007</v>
      </c>
      <c r="AV19" s="6">
        <v>166213.6</v>
      </c>
      <c r="AW19" s="69"/>
      <c r="AX19" s="6">
        <v>610249</v>
      </c>
      <c r="AY19" s="6">
        <v>303122.90000000002</v>
      </c>
      <c r="AZ19" s="6">
        <v>246101.19999999998</v>
      </c>
      <c r="BA19" s="6">
        <v>61024.9</v>
      </c>
      <c r="BB19" s="6">
        <v>610249</v>
      </c>
      <c r="BC19" s="6">
        <v>344.5</v>
      </c>
      <c r="BD19" s="6">
        <v>292.8</v>
      </c>
      <c r="BE19" s="6">
        <v>51.7</v>
      </c>
      <c r="BF19" s="6">
        <v>0</v>
      </c>
      <c r="BG19" s="6">
        <v>344.5</v>
      </c>
      <c r="BH19" s="169">
        <v>303415.7</v>
      </c>
      <c r="BI19" s="169">
        <v>246152.9</v>
      </c>
      <c r="BJ19" s="169">
        <v>61024.9</v>
      </c>
      <c r="BK19" s="6">
        <v>610593.5</v>
      </c>
      <c r="BL19" s="6">
        <v>124051.39999999998</v>
      </c>
      <c r="BN19" s="6">
        <v>663950.9</v>
      </c>
      <c r="BO19" s="6">
        <v>332046.89999999997</v>
      </c>
      <c r="BP19" s="6">
        <v>265508.90000000002</v>
      </c>
      <c r="BQ19" s="6">
        <v>66395.100000000006</v>
      </c>
      <c r="BR19" s="6">
        <v>663950.9</v>
      </c>
      <c r="BS19" s="6">
        <v>374.8</v>
      </c>
      <c r="BT19" s="6">
        <v>318.60000000000002</v>
      </c>
      <c r="BU19" s="6">
        <v>56.2</v>
      </c>
      <c r="BV19" s="6">
        <v>0</v>
      </c>
      <c r="BW19" s="6">
        <v>374.8</v>
      </c>
      <c r="BX19" s="169">
        <v>332365.49999999994</v>
      </c>
      <c r="BY19" s="169">
        <v>265565.10000000003</v>
      </c>
      <c r="BZ19" s="169">
        <v>66395.100000000006</v>
      </c>
      <c r="CA19" s="6">
        <v>664325.69999999995</v>
      </c>
      <c r="CB19" s="6">
        <v>132718.70000000001</v>
      </c>
      <c r="CC19" s="87"/>
      <c r="CD19" s="87"/>
      <c r="CE19" s="87"/>
      <c r="CF19" s="87"/>
      <c r="CG19" s="87"/>
      <c r="CH19" s="87"/>
      <c r="CI19" s="87"/>
      <c r="CJ19" s="87"/>
      <c r="CK19" s="87"/>
      <c r="CL19" s="87"/>
      <c r="CM19" s="87"/>
      <c r="CN19" s="87"/>
      <c r="CO19" s="87"/>
      <c r="CP19" s="87"/>
      <c r="CQ19" s="87"/>
      <c r="CR19" s="87"/>
      <c r="CS19" s="87"/>
      <c r="CT19" s="87"/>
      <c r="CU19" s="87"/>
      <c r="CV19" s="87"/>
      <c r="CW19" s="87"/>
      <c r="CX19" s="87"/>
      <c r="CY19" s="87"/>
      <c r="CZ19" s="87"/>
      <c r="DA19" s="87"/>
      <c r="DB19" s="87"/>
      <c r="DC19" s="87"/>
      <c r="DD19" s="87"/>
      <c r="DE19" s="87"/>
      <c r="DF19" s="87"/>
      <c r="DG19" s="87"/>
      <c r="DH19" s="87"/>
      <c r="DI19" s="87"/>
      <c r="DJ19" s="87"/>
      <c r="DK19" s="87"/>
      <c r="DL19" s="87"/>
      <c r="DM19" s="87"/>
      <c r="DN19" s="87"/>
      <c r="DO19" s="87"/>
      <c r="DP19" s="87"/>
      <c r="DQ19" s="87"/>
      <c r="DR19" s="87"/>
      <c r="DS19" s="87"/>
      <c r="DT19" s="87"/>
      <c r="DU19" s="87"/>
      <c r="DV19" s="87"/>
      <c r="DW19" s="87"/>
      <c r="DX19" s="87"/>
      <c r="DY19" s="87"/>
      <c r="DZ19" s="87"/>
      <c r="EA19" s="87"/>
      <c r="EB19" s="87"/>
      <c r="EC19" s="87"/>
      <c r="ED19" s="87"/>
      <c r="EE19" s="87"/>
      <c r="EF19" s="87"/>
      <c r="EG19" s="87"/>
      <c r="EH19" s="87"/>
      <c r="EI19" s="87"/>
      <c r="EJ19" s="87"/>
      <c r="EK19" s="87"/>
      <c r="EL19" s="87"/>
      <c r="EM19" s="87"/>
    </row>
    <row r="20" spans="1:143" s="1" customFormat="1" ht="12.75" x14ac:dyDescent="0.2">
      <c r="A20" s="78" t="s">
        <v>20</v>
      </c>
      <c r="B20" s="6">
        <v>174073.7</v>
      </c>
      <c r="C20" s="122">
        <v>53.41</v>
      </c>
      <c r="D20" s="122">
        <v>73.41</v>
      </c>
      <c r="E20" s="122">
        <v>16.590000000000003</v>
      </c>
      <c r="F20" s="6">
        <v>28878.799999999999</v>
      </c>
      <c r="G20" s="6">
        <v>127787.5</v>
      </c>
      <c r="H20" s="6">
        <v>17407.400000000001</v>
      </c>
      <c r="I20" s="6">
        <v>174073.69999999998</v>
      </c>
      <c r="J20" s="6">
        <v>0</v>
      </c>
      <c r="K20" s="122">
        <v>68.41</v>
      </c>
      <c r="L20" s="122">
        <v>31.590000000000003</v>
      </c>
      <c r="M20" s="6">
        <v>0</v>
      </c>
      <c r="N20" s="6">
        <v>0</v>
      </c>
      <c r="O20" s="6">
        <v>0</v>
      </c>
      <c r="P20" s="6">
        <v>28878.799999999999</v>
      </c>
      <c r="Q20" s="6">
        <v>127787.5</v>
      </c>
      <c r="R20" s="6">
        <v>17407.400000000001</v>
      </c>
      <c r="S20" s="6">
        <v>174073.69999999998</v>
      </c>
      <c r="T20" s="6">
        <v>174073.7</v>
      </c>
      <c r="U20" s="6">
        <v>28878.799999999999</v>
      </c>
      <c r="V20" s="6">
        <v>127787.5</v>
      </c>
      <c r="W20" s="6">
        <v>17407.400000000001</v>
      </c>
      <c r="X20" s="6">
        <v>174073.69999999998</v>
      </c>
      <c r="Y20" s="6">
        <v>0</v>
      </c>
      <c r="Z20" s="6">
        <v>0</v>
      </c>
      <c r="AA20" s="6">
        <v>0</v>
      </c>
      <c r="AB20" s="6">
        <v>0</v>
      </c>
      <c r="AC20" s="169">
        <v>28878.799999999999</v>
      </c>
      <c r="AD20" s="169">
        <v>127787.5</v>
      </c>
      <c r="AE20" s="169">
        <v>17407.400000000001</v>
      </c>
      <c r="AF20" s="6">
        <v>174073.69999999998</v>
      </c>
      <c r="AG20" s="69"/>
      <c r="AH20" s="6">
        <v>187303.3</v>
      </c>
      <c r="AI20" s="6">
        <v>10522.199999999983</v>
      </c>
      <c r="AJ20" s="6">
        <v>158050.79999999999</v>
      </c>
      <c r="AK20" s="6">
        <v>18730.3</v>
      </c>
      <c r="AL20" s="6">
        <v>187303.29999999996</v>
      </c>
      <c r="AM20" s="6">
        <v>0</v>
      </c>
      <c r="AN20" s="6">
        <v>0</v>
      </c>
      <c r="AO20" s="6">
        <v>0</v>
      </c>
      <c r="AP20" s="6">
        <v>0</v>
      </c>
      <c r="AQ20" s="6">
        <v>0</v>
      </c>
      <c r="AR20" s="169">
        <v>10522.199999999983</v>
      </c>
      <c r="AS20" s="169">
        <v>158050.79999999999</v>
      </c>
      <c r="AT20" s="169">
        <v>18730.3</v>
      </c>
      <c r="AU20" s="6">
        <v>187303.29999999996</v>
      </c>
      <c r="AV20" s="88">
        <v>120590.1</v>
      </c>
      <c r="AW20" s="69"/>
      <c r="AX20" s="6">
        <v>202100.3</v>
      </c>
      <c r="AY20" s="6">
        <v>47739.299999999974</v>
      </c>
      <c r="AZ20" s="6">
        <v>134151.00000000003</v>
      </c>
      <c r="BA20" s="6">
        <v>20210</v>
      </c>
      <c r="BB20" s="6">
        <v>202100.3</v>
      </c>
      <c r="BC20" s="6">
        <v>0</v>
      </c>
      <c r="BD20" s="6">
        <v>0</v>
      </c>
      <c r="BE20" s="6">
        <v>0</v>
      </c>
      <c r="BF20" s="6">
        <v>0</v>
      </c>
      <c r="BG20" s="6">
        <v>0</v>
      </c>
      <c r="BH20" s="169">
        <v>47739.299999999974</v>
      </c>
      <c r="BI20" s="169">
        <v>134151.00000000003</v>
      </c>
      <c r="BJ20" s="169">
        <v>20210</v>
      </c>
      <c r="BK20" s="6">
        <v>202100.3</v>
      </c>
      <c r="BL20" s="88">
        <v>93730.900000000038</v>
      </c>
      <c r="BN20" s="6">
        <v>218066.2</v>
      </c>
      <c r="BO20" s="6">
        <v>52155.099999999955</v>
      </c>
      <c r="BP20" s="6">
        <v>144104.50000000003</v>
      </c>
      <c r="BQ20" s="6">
        <v>21806.6</v>
      </c>
      <c r="BR20" s="6">
        <v>218066.19999999998</v>
      </c>
      <c r="BS20" s="6">
        <v>0</v>
      </c>
      <c r="BT20" s="6">
        <v>0</v>
      </c>
      <c r="BU20" s="6">
        <v>0</v>
      </c>
      <c r="BV20" s="6">
        <v>0</v>
      </c>
      <c r="BW20" s="6">
        <v>0</v>
      </c>
      <c r="BX20" s="169">
        <v>52155.099999999955</v>
      </c>
      <c r="BY20" s="169">
        <v>144104.50000000003</v>
      </c>
      <c r="BZ20" s="169">
        <v>21806.6</v>
      </c>
      <c r="CA20" s="6">
        <v>218066.19999999998</v>
      </c>
      <c r="CB20" s="88">
        <v>100491.30000000003</v>
      </c>
      <c r="CC20" s="87"/>
      <c r="CD20" s="87"/>
      <c r="CE20" s="87"/>
      <c r="CF20" s="87"/>
      <c r="CG20" s="87"/>
      <c r="CH20" s="87"/>
      <c r="CI20" s="87"/>
      <c r="CJ20" s="87"/>
      <c r="CK20" s="87"/>
      <c r="CL20" s="87"/>
      <c r="CM20" s="87"/>
      <c r="CN20" s="87"/>
      <c r="CO20" s="87"/>
      <c r="CP20" s="87"/>
      <c r="CQ20" s="87"/>
      <c r="CR20" s="87"/>
      <c r="CS20" s="87"/>
      <c r="CT20" s="87"/>
      <c r="CU20" s="87"/>
      <c r="CV20" s="87"/>
      <c r="CW20" s="87"/>
      <c r="CX20" s="87"/>
      <c r="CY20" s="87"/>
      <c r="CZ20" s="87"/>
      <c r="DA20" s="87"/>
      <c r="DB20" s="87"/>
      <c r="DC20" s="87"/>
      <c r="DD20" s="87"/>
      <c r="DE20" s="87"/>
      <c r="DF20" s="87"/>
      <c r="DG20" s="87"/>
      <c r="DH20" s="87"/>
      <c r="DI20" s="87"/>
      <c r="DJ20" s="87"/>
      <c r="DK20" s="87"/>
      <c r="DL20" s="87"/>
      <c r="DM20" s="87"/>
      <c r="DN20" s="87"/>
      <c r="DO20" s="87"/>
      <c r="DP20" s="87"/>
      <c r="DQ20" s="87"/>
      <c r="DR20" s="87"/>
      <c r="DS20" s="87"/>
      <c r="DT20" s="87"/>
      <c r="DU20" s="87"/>
      <c r="DV20" s="87"/>
      <c r="DW20" s="87"/>
      <c r="DX20" s="87"/>
      <c r="DY20" s="87"/>
      <c r="DZ20" s="87"/>
      <c r="EA20" s="87"/>
      <c r="EB20" s="87"/>
      <c r="EC20" s="87"/>
      <c r="ED20" s="87"/>
      <c r="EE20" s="87"/>
      <c r="EF20" s="87"/>
      <c r="EG20" s="87"/>
      <c r="EH20" s="87"/>
      <c r="EI20" s="87"/>
      <c r="EJ20" s="87"/>
      <c r="EK20" s="87"/>
      <c r="EL20" s="87"/>
      <c r="EM20" s="87"/>
    </row>
    <row r="21" spans="1:143" s="1" customFormat="1" ht="12.75" x14ac:dyDescent="0.2">
      <c r="A21" s="106" t="s">
        <v>667</v>
      </c>
      <c r="B21" s="6">
        <v>654333.69999999995</v>
      </c>
      <c r="C21" s="122">
        <v>15.33</v>
      </c>
      <c r="D21" s="122">
        <v>45.33</v>
      </c>
      <c r="E21" s="122">
        <v>54.67</v>
      </c>
      <c r="F21" s="6">
        <v>357724.2</v>
      </c>
      <c r="G21" s="6">
        <v>296609.5</v>
      </c>
      <c r="H21" s="6">
        <v>0</v>
      </c>
      <c r="I21" s="6">
        <v>654333.69999999995</v>
      </c>
      <c r="J21" s="6">
        <v>36180.199999999997</v>
      </c>
      <c r="K21" s="122">
        <v>30.33</v>
      </c>
      <c r="L21" s="122">
        <v>69.67</v>
      </c>
      <c r="M21" s="6">
        <v>25206.7</v>
      </c>
      <c r="N21" s="6">
        <v>10973.5</v>
      </c>
      <c r="O21" s="6">
        <v>36180.199999999997</v>
      </c>
      <c r="P21" s="6">
        <v>382930.9</v>
      </c>
      <c r="Q21" s="6">
        <v>307583</v>
      </c>
      <c r="R21" s="6">
        <v>0</v>
      </c>
      <c r="S21" s="6">
        <v>690513.9</v>
      </c>
      <c r="T21" s="6">
        <v>654333.69999999995</v>
      </c>
      <c r="U21" s="6">
        <v>357724.2</v>
      </c>
      <c r="V21" s="6">
        <v>296609.5</v>
      </c>
      <c r="W21" s="6">
        <v>0</v>
      </c>
      <c r="X21" s="6">
        <v>654333.69999999995</v>
      </c>
      <c r="Y21" s="6">
        <v>36180.199999999997</v>
      </c>
      <c r="Z21" s="6">
        <v>25206.7</v>
      </c>
      <c r="AA21" s="6">
        <v>10973.5</v>
      </c>
      <c r="AB21" s="6">
        <v>36180.199999999997</v>
      </c>
      <c r="AC21" s="169">
        <v>382930.9</v>
      </c>
      <c r="AD21" s="169">
        <v>307583</v>
      </c>
      <c r="AE21" s="169">
        <v>0</v>
      </c>
      <c r="AF21" s="6">
        <v>690513.9</v>
      </c>
      <c r="AG21" s="69"/>
      <c r="AH21" s="6">
        <v>714532.4</v>
      </c>
      <c r="AI21" s="6">
        <v>384962.4</v>
      </c>
      <c r="AJ21" s="6">
        <v>329570</v>
      </c>
      <c r="AK21" s="6">
        <v>0</v>
      </c>
      <c r="AL21" s="6">
        <v>714532.4</v>
      </c>
      <c r="AM21" s="6">
        <v>39508.800000000003</v>
      </c>
      <c r="AN21" s="6">
        <v>33582.5</v>
      </c>
      <c r="AO21" s="6">
        <v>5926.3</v>
      </c>
      <c r="AP21" s="6">
        <v>0</v>
      </c>
      <c r="AQ21" s="6">
        <v>39508.800000000003</v>
      </c>
      <c r="AR21" s="169">
        <v>418544.9</v>
      </c>
      <c r="AS21" s="169">
        <v>335496.3</v>
      </c>
      <c r="AT21" s="169">
        <v>0</v>
      </c>
      <c r="AU21" s="6">
        <v>754041.2</v>
      </c>
      <c r="AV21" s="6">
        <v>115210.3</v>
      </c>
      <c r="AW21" s="69"/>
      <c r="AX21" s="6">
        <v>804563.5</v>
      </c>
      <c r="AY21" s="6">
        <v>478591.80000000005</v>
      </c>
      <c r="AZ21" s="6">
        <v>325971.7</v>
      </c>
      <c r="BA21" s="6">
        <v>0</v>
      </c>
      <c r="BB21" s="6">
        <v>804563.5</v>
      </c>
      <c r="BC21" s="6">
        <v>44486.9</v>
      </c>
      <c r="BD21" s="6">
        <v>37813.9</v>
      </c>
      <c r="BE21" s="6">
        <v>6673</v>
      </c>
      <c r="BF21" s="6">
        <v>0</v>
      </c>
      <c r="BG21" s="6">
        <v>44486.9</v>
      </c>
      <c r="BH21" s="169">
        <v>516405.70000000007</v>
      </c>
      <c r="BI21" s="169">
        <v>332644.7</v>
      </c>
      <c r="BJ21" s="169">
        <v>0</v>
      </c>
      <c r="BK21" s="6">
        <v>849050.40000000014</v>
      </c>
      <c r="BL21" s="6">
        <v>84602.6</v>
      </c>
      <c r="BN21" s="6">
        <v>880192.5</v>
      </c>
      <c r="BO21" s="6">
        <v>529418.9</v>
      </c>
      <c r="BP21" s="6">
        <v>350773.6</v>
      </c>
      <c r="BQ21" s="6">
        <v>0</v>
      </c>
      <c r="BR21" s="6">
        <v>880192.5</v>
      </c>
      <c r="BS21" s="6">
        <v>48668.7</v>
      </c>
      <c r="BT21" s="6">
        <v>41368.400000000001</v>
      </c>
      <c r="BU21" s="6">
        <v>7300.3</v>
      </c>
      <c r="BV21" s="6">
        <v>0</v>
      </c>
      <c r="BW21" s="6">
        <v>48668.700000000004</v>
      </c>
      <c r="BX21" s="169">
        <v>570787.30000000005</v>
      </c>
      <c r="BY21" s="169">
        <v>358073.89999999997</v>
      </c>
      <c r="BZ21" s="169">
        <v>0</v>
      </c>
      <c r="CA21" s="6">
        <v>928861.2</v>
      </c>
      <c r="CB21" s="6">
        <v>86715.8</v>
      </c>
      <c r="CC21" s="87"/>
      <c r="CD21" s="87"/>
      <c r="CE21" s="87"/>
      <c r="CF21" s="87"/>
      <c r="CG21" s="87"/>
      <c r="CH21" s="87"/>
      <c r="CI21" s="87"/>
      <c r="CJ21" s="87"/>
      <c r="CK21" s="87"/>
      <c r="CL21" s="87"/>
      <c r="CM21" s="87"/>
      <c r="CN21" s="87"/>
      <c r="CO21" s="87"/>
      <c r="CP21" s="87"/>
      <c r="CQ21" s="87"/>
      <c r="CR21" s="87"/>
      <c r="CS21" s="87"/>
      <c r="CT21" s="87"/>
      <c r="CU21" s="87"/>
      <c r="CV21" s="87"/>
      <c r="CW21" s="87"/>
      <c r="CX21" s="87"/>
      <c r="CY21" s="87"/>
      <c r="CZ21" s="87"/>
      <c r="DA21" s="87"/>
      <c r="DB21" s="87"/>
      <c r="DC21" s="87"/>
      <c r="DD21" s="87"/>
      <c r="DE21" s="87"/>
      <c r="DF21" s="87"/>
      <c r="DG21" s="87"/>
      <c r="DH21" s="87"/>
      <c r="DI21" s="87"/>
      <c r="DJ21" s="87"/>
      <c r="DK21" s="87"/>
      <c r="DL21" s="87"/>
      <c r="DM21" s="87"/>
      <c r="DN21" s="87"/>
      <c r="DO21" s="87"/>
      <c r="DP21" s="87"/>
      <c r="DQ21" s="87"/>
      <c r="DR21" s="87"/>
      <c r="DS21" s="87"/>
      <c r="DT21" s="87"/>
      <c r="DU21" s="87"/>
      <c r="DV21" s="87"/>
      <c r="DW21" s="87"/>
      <c r="DX21" s="87"/>
      <c r="DY21" s="87"/>
      <c r="DZ21" s="87"/>
      <c r="EA21" s="87"/>
      <c r="EB21" s="87"/>
      <c r="EC21" s="87"/>
      <c r="ED21" s="87"/>
      <c r="EE21" s="87"/>
      <c r="EF21" s="87"/>
      <c r="EG21" s="87"/>
      <c r="EH21" s="87"/>
      <c r="EI21" s="87"/>
      <c r="EJ21" s="87"/>
      <c r="EK21" s="87"/>
      <c r="EL21" s="87"/>
      <c r="EM21" s="87"/>
    </row>
    <row r="22" spans="1:143" s="1" customFormat="1" ht="12.75" x14ac:dyDescent="0.2">
      <c r="A22" s="78" t="s">
        <v>22</v>
      </c>
      <c r="B22" s="6">
        <v>807063</v>
      </c>
      <c r="C22" s="122">
        <v>31.2</v>
      </c>
      <c r="D22" s="122">
        <v>51.2</v>
      </c>
      <c r="E22" s="122">
        <v>38.799999999999997</v>
      </c>
      <c r="F22" s="6">
        <v>313140.40000000002</v>
      </c>
      <c r="G22" s="6">
        <v>413216.3</v>
      </c>
      <c r="H22" s="6">
        <v>80706.3</v>
      </c>
      <c r="I22" s="6">
        <v>807063</v>
      </c>
      <c r="J22" s="6">
        <v>1930.4</v>
      </c>
      <c r="K22" s="122">
        <v>46.2</v>
      </c>
      <c r="L22" s="122">
        <v>53.8</v>
      </c>
      <c r="M22" s="6">
        <v>1038.5999999999999</v>
      </c>
      <c r="N22" s="6">
        <v>891.8</v>
      </c>
      <c r="O22" s="6">
        <v>1930.3999999999999</v>
      </c>
      <c r="P22" s="6">
        <v>314179</v>
      </c>
      <c r="Q22" s="6">
        <v>414108.1</v>
      </c>
      <c r="R22" s="6">
        <v>80706.3</v>
      </c>
      <c r="S22" s="6">
        <v>808993.4</v>
      </c>
      <c r="T22" s="6">
        <v>807063</v>
      </c>
      <c r="U22" s="6">
        <v>313140.40000000002</v>
      </c>
      <c r="V22" s="6">
        <v>413216.3</v>
      </c>
      <c r="W22" s="6">
        <v>80706.3</v>
      </c>
      <c r="X22" s="6">
        <v>807063</v>
      </c>
      <c r="Y22" s="6">
        <v>1930.4</v>
      </c>
      <c r="Z22" s="6">
        <v>1038.5999999999999</v>
      </c>
      <c r="AA22" s="6">
        <v>891.8</v>
      </c>
      <c r="AB22" s="6">
        <v>1930.3999999999999</v>
      </c>
      <c r="AC22" s="169">
        <v>314179</v>
      </c>
      <c r="AD22" s="169">
        <v>414108.1</v>
      </c>
      <c r="AE22" s="169">
        <v>80706.3</v>
      </c>
      <c r="AF22" s="6">
        <v>808993.4</v>
      </c>
      <c r="AG22" s="69"/>
      <c r="AH22" s="6">
        <v>868399.8</v>
      </c>
      <c r="AI22" s="6">
        <v>350859.20000000007</v>
      </c>
      <c r="AJ22" s="6">
        <v>430700.6</v>
      </c>
      <c r="AK22" s="6">
        <v>86840</v>
      </c>
      <c r="AL22" s="6">
        <v>868399.8</v>
      </c>
      <c r="AM22" s="6">
        <v>2077.1</v>
      </c>
      <c r="AN22" s="6">
        <v>1765.5</v>
      </c>
      <c r="AO22" s="6">
        <v>311.60000000000002</v>
      </c>
      <c r="AP22" s="6">
        <v>0</v>
      </c>
      <c r="AQ22" s="6">
        <v>2077.1</v>
      </c>
      <c r="AR22" s="169">
        <v>352624.70000000007</v>
      </c>
      <c r="AS22" s="169">
        <v>431012.19999999995</v>
      </c>
      <c r="AT22" s="169">
        <v>86840</v>
      </c>
      <c r="AU22" s="6">
        <v>870476.9</v>
      </c>
      <c r="AV22" s="88">
        <v>257020.6</v>
      </c>
      <c r="AW22" s="69"/>
      <c r="AX22" s="6">
        <v>937003.4</v>
      </c>
      <c r="AY22" s="6">
        <v>476530.2</v>
      </c>
      <c r="AZ22" s="6">
        <v>366772.9</v>
      </c>
      <c r="BA22" s="6">
        <v>93700.3</v>
      </c>
      <c r="BB22" s="6">
        <v>937003.40000000014</v>
      </c>
      <c r="BC22" s="6">
        <v>2241.1999999999998</v>
      </c>
      <c r="BD22" s="6">
        <v>1905</v>
      </c>
      <c r="BE22" s="6">
        <v>336.2</v>
      </c>
      <c r="BF22" s="6">
        <v>0</v>
      </c>
      <c r="BG22" s="6">
        <v>2241.1999999999998</v>
      </c>
      <c r="BH22" s="169">
        <v>478435.2</v>
      </c>
      <c r="BI22" s="169">
        <v>367109.10000000003</v>
      </c>
      <c r="BJ22" s="169">
        <v>93700.3</v>
      </c>
      <c r="BK22" s="6">
        <v>939244.60000000009</v>
      </c>
      <c r="BL22" s="88">
        <v>179372.2</v>
      </c>
      <c r="BN22" s="6">
        <v>1011026.7</v>
      </c>
      <c r="BO22" s="6">
        <v>514574.99999999988</v>
      </c>
      <c r="BP22" s="6">
        <v>395349.00000000006</v>
      </c>
      <c r="BQ22" s="6">
        <v>101102.7</v>
      </c>
      <c r="BR22" s="6">
        <v>1011026.7</v>
      </c>
      <c r="BS22" s="6">
        <v>2418.3000000000002</v>
      </c>
      <c r="BT22" s="6">
        <v>2055.6</v>
      </c>
      <c r="BU22" s="6">
        <v>362.7</v>
      </c>
      <c r="BV22" s="6">
        <v>0</v>
      </c>
      <c r="BW22" s="6">
        <v>2418.2999999999997</v>
      </c>
      <c r="BX22" s="169">
        <v>516630.59999999986</v>
      </c>
      <c r="BY22" s="169">
        <v>395711.70000000007</v>
      </c>
      <c r="BZ22" s="169">
        <v>101102.7</v>
      </c>
      <c r="CA22" s="6">
        <v>1013444.9999999999</v>
      </c>
      <c r="CB22" s="88">
        <v>193143.70000000007</v>
      </c>
      <c r="CC22" s="87"/>
      <c r="CD22" s="87"/>
      <c r="CE22" s="87"/>
      <c r="CF22" s="87"/>
      <c r="CG22" s="87"/>
      <c r="CH22" s="87"/>
      <c r="CI22" s="87"/>
      <c r="CJ22" s="87"/>
      <c r="CK22" s="87"/>
      <c r="CL22" s="87"/>
      <c r="CM22" s="87"/>
      <c r="CN22" s="87"/>
      <c r="CO22" s="87"/>
      <c r="CP22" s="87"/>
      <c r="CQ22" s="87"/>
      <c r="CR22" s="87"/>
      <c r="CS22" s="87"/>
      <c r="CT22" s="87"/>
      <c r="CU22" s="87"/>
      <c r="CV22" s="87"/>
      <c r="CW22" s="87"/>
      <c r="CX22" s="87"/>
      <c r="CY22" s="87"/>
      <c r="CZ22" s="87"/>
      <c r="DA22" s="87"/>
      <c r="DB22" s="87"/>
      <c r="DC22" s="87"/>
      <c r="DD22" s="87"/>
      <c r="DE22" s="87"/>
      <c r="DF22" s="87"/>
      <c r="DG22" s="87"/>
      <c r="DH22" s="87"/>
      <c r="DI22" s="87"/>
      <c r="DJ22" s="87"/>
      <c r="DK22" s="87"/>
      <c r="DL22" s="87"/>
      <c r="DM22" s="87"/>
      <c r="DN22" s="87"/>
      <c r="DO22" s="87"/>
      <c r="DP22" s="87"/>
      <c r="DQ22" s="87"/>
      <c r="DR22" s="87"/>
      <c r="DS22" s="87"/>
      <c r="DT22" s="87"/>
      <c r="DU22" s="87"/>
      <c r="DV22" s="87"/>
      <c r="DW22" s="87"/>
      <c r="DX22" s="87"/>
      <c r="DY22" s="87"/>
      <c r="DZ22" s="87"/>
      <c r="EA22" s="87"/>
      <c r="EB22" s="87"/>
      <c r="EC22" s="87"/>
      <c r="ED22" s="87"/>
      <c r="EE22" s="87"/>
      <c r="EF22" s="87"/>
      <c r="EG22" s="87"/>
      <c r="EH22" s="87"/>
      <c r="EI22" s="87"/>
      <c r="EJ22" s="87"/>
      <c r="EK22" s="87"/>
      <c r="EL22" s="87"/>
      <c r="EM22" s="87"/>
    </row>
    <row r="23" spans="1:143" s="1" customFormat="1" ht="12.75" x14ac:dyDescent="0.2">
      <c r="A23" s="78" t="s">
        <v>23</v>
      </c>
      <c r="B23" s="6">
        <v>7836809.9000000004</v>
      </c>
      <c r="C23" s="122">
        <v>2.36</v>
      </c>
      <c r="D23" s="122">
        <v>22.36</v>
      </c>
      <c r="E23" s="122">
        <v>67.64</v>
      </c>
      <c r="F23" s="6">
        <v>5300818.2</v>
      </c>
      <c r="G23" s="6">
        <v>1752310.7</v>
      </c>
      <c r="H23" s="6">
        <v>783681</v>
      </c>
      <c r="I23" s="6">
        <v>7836809.9000000004</v>
      </c>
      <c r="J23" s="6">
        <v>38537.4</v>
      </c>
      <c r="K23" s="122">
        <v>17.36</v>
      </c>
      <c r="L23" s="122">
        <v>82.64</v>
      </c>
      <c r="M23" s="6">
        <v>31847.3</v>
      </c>
      <c r="N23" s="6">
        <v>6690.1</v>
      </c>
      <c r="O23" s="6">
        <v>38537.4</v>
      </c>
      <c r="P23" s="6">
        <v>5332665.5</v>
      </c>
      <c r="Q23" s="6">
        <v>1759000.8</v>
      </c>
      <c r="R23" s="6">
        <v>783681</v>
      </c>
      <c r="S23" s="6">
        <v>7875347.2999999998</v>
      </c>
      <c r="T23" s="6">
        <v>7836809.9000000004</v>
      </c>
      <c r="U23" s="6">
        <v>5300818.2</v>
      </c>
      <c r="V23" s="6">
        <v>1752310.7</v>
      </c>
      <c r="W23" s="6">
        <v>783681</v>
      </c>
      <c r="X23" s="6">
        <v>7836809.9000000004</v>
      </c>
      <c r="Y23" s="6">
        <v>38537.4</v>
      </c>
      <c r="Z23" s="6">
        <v>31847.3</v>
      </c>
      <c r="AA23" s="6">
        <v>6690.1</v>
      </c>
      <c r="AB23" s="6">
        <v>38537.4</v>
      </c>
      <c r="AC23" s="169">
        <v>5332665.5</v>
      </c>
      <c r="AD23" s="169">
        <v>1759000.8</v>
      </c>
      <c r="AE23" s="169">
        <v>783681</v>
      </c>
      <c r="AF23" s="6">
        <v>7875347.2999999998</v>
      </c>
      <c r="AG23" s="69"/>
      <c r="AH23" s="6">
        <v>8432407.5</v>
      </c>
      <c r="AI23" s="6">
        <v>5656660.9000000004</v>
      </c>
      <c r="AJ23" s="6">
        <v>1932505.8</v>
      </c>
      <c r="AK23" s="6">
        <v>843240.8</v>
      </c>
      <c r="AL23" s="6">
        <v>8432407.5</v>
      </c>
      <c r="AM23" s="6">
        <v>41466.199999999997</v>
      </c>
      <c r="AN23" s="6">
        <v>35246.300000000003</v>
      </c>
      <c r="AO23" s="6">
        <v>2902.5</v>
      </c>
      <c r="AP23" s="6">
        <v>3317.4</v>
      </c>
      <c r="AQ23" s="6">
        <v>41466.200000000004</v>
      </c>
      <c r="AR23" s="169">
        <v>5691907.2000000002</v>
      </c>
      <c r="AS23" s="169">
        <v>1935408.3</v>
      </c>
      <c r="AT23" s="169">
        <v>846558.20000000007</v>
      </c>
      <c r="AU23" s="6">
        <v>8473873.6999999993</v>
      </c>
      <c r="AV23" s="6">
        <v>246024.3</v>
      </c>
      <c r="AW23" s="69"/>
      <c r="AX23" s="6">
        <v>9098567.6999999993</v>
      </c>
      <c r="AY23" s="6">
        <v>6368997.4000000004</v>
      </c>
      <c r="AZ23" s="6">
        <v>1819713.5</v>
      </c>
      <c r="BA23" s="6">
        <v>909856.8</v>
      </c>
      <c r="BB23" s="6">
        <v>9098567.7000000011</v>
      </c>
      <c r="BC23" s="6">
        <v>44742</v>
      </c>
      <c r="BD23" s="6">
        <v>38030.699999999997</v>
      </c>
      <c r="BE23" s="6">
        <v>3132</v>
      </c>
      <c r="BF23" s="6">
        <v>3579.3</v>
      </c>
      <c r="BG23" s="6">
        <v>44742</v>
      </c>
      <c r="BH23" s="169">
        <v>6407028.1000000006</v>
      </c>
      <c r="BI23" s="169">
        <v>1822845.5</v>
      </c>
      <c r="BJ23" s="169">
        <v>913436.10000000009</v>
      </c>
      <c r="BK23" s="6">
        <v>9143309.7000000011</v>
      </c>
      <c r="BL23" s="6">
        <v>0</v>
      </c>
      <c r="BN23" s="6">
        <v>9817354.5</v>
      </c>
      <c r="BO23" s="6">
        <v>6872148.1000000006</v>
      </c>
      <c r="BP23" s="6">
        <v>1963470.9</v>
      </c>
      <c r="BQ23" s="6">
        <v>981735.5</v>
      </c>
      <c r="BR23" s="6">
        <v>9817354.5</v>
      </c>
      <c r="BS23" s="6">
        <v>48276.6</v>
      </c>
      <c r="BT23" s="6">
        <v>41035.1</v>
      </c>
      <c r="BU23" s="6">
        <v>3379.2</v>
      </c>
      <c r="BV23" s="6">
        <v>3862.3</v>
      </c>
      <c r="BW23" s="6">
        <v>48276.6</v>
      </c>
      <c r="BX23" s="169">
        <v>6913183.2000000002</v>
      </c>
      <c r="BY23" s="169">
        <v>1966850.0999999999</v>
      </c>
      <c r="BZ23" s="169">
        <v>985597.8</v>
      </c>
      <c r="CA23" s="6">
        <v>9865631.1000000015</v>
      </c>
      <c r="CB23" s="6">
        <v>0</v>
      </c>
      <c r="CC23" s="87"/>
      <c r="CD23" s="87"/>
      <c r="CE23" s="87"/>
      <c r="CF23" s="87"/>
      <c r="CG23" s="87"/>
      <c r="CH23" s="87"/>
      <c r="CI23" s="87"/>
      <c r="CJ23" s="87"/>
      <c r="CK23" s="87"/>
      <c r="CL23" s="87"/>
      <c r="CM23" s="87"/>
      <c r="CN23" s="87"/>
      <c r="CO23" s="87"/>
      <c r="CP23" s="87"/>
      <c r="CQ23" s="87"/>
      <c r="CR23" s="87"/>
      <c r="CS23" s="87"/>
      <c r="CT23" s="87"/>
      <c r="CU23" s="87"/>
      <c r="CV23" s="87"/>
      <c r="CW23" s="87"/>
      <c r="CX23" s="87"/>
      <c r="CY23" s="87"/>
      <c r="CZ23" s="87"/>
      <c r="DA23" s="87"/>
      <c r="DB23" s="87"/>
      <c r="DC23" s="87"/>
      <c r="DD23" s="87"/>
      <c r="DE23" s="87"/>
      <c r="DF23" s="87"/>
      <c r="DG23" s="87"/>
      <c r="DH23" s="87"/>
      <c r="DI23" s="87"/>
      <c r="DJ23" s="87"/>
      <c r="DK23" s="87"/>
      <c r="DL23" s="87"/>
      <c r="DM23" s="87"/>
      <c r="DN23" s="87"/>
      <c r="DO23" s="87"/>
      <c r="DP23" s="87"/>
      <c r="DQ23" s="87"/>
      <c r="DR23" s="87"/>
      <c r="DS23" s="87"/>
      <c r="DT23" s="87"/>
      <c r="DU23" s="87"/>
      <c r="DV23" s="87"/>
      <c r="DW23" s="87"/>
      <c r="DX23" s="87"/>
      <c r="DY23" s="87"/>
      <c r="DZ23" s="87"/>
      <c r="EA23" s="87"/>
      <c r="EB23" s="87"/>
      <c r="EC23" s="87"/>
      <c r="ED23" s="87"/>
      <c r="EE23" s="87"/>
      <c r="EF23" s="87"/>
      <c r="EG23" s="87"/>
      <c r="EH23" s="87"/>
      <c r="EI23" s="87"/>
      <c r="EJ23" s="87"/>
      <c r="EK23" s="87"/>
      <c r="EL23" s="87"/>
      <c r="EM23" s="87"/>
    </row>
    <row r="24" spans="1:143" s="1" customFormat="1" ht="12.75" x14ac:dyDescent="0.2">
      <c r="A24" s="78" t="s">
        <v>24</v>
      </c>
      <c r="B24" s="6">
        <v>602679.30000000005</v>
      </c>
      <c r="C24" s="122">
        <v>19.2</v>
      </c>
      <c r="D24" s="122">
        <v>39.200000000000003</v>
      </c>
      <c r="E24" s="122">
        <v>50.8</v>
      </c>
      <c r="F24" s="6">
        <v>306161.09999999998</v>
      </c>
      <c r="G24" s="6">
        <v>236250.3</v>
      </c>
      <c r="H24" s="6">
        <v>60267.9</v>
      </c>
      <c r="I24" s="6">
        <v>602679.29999999993</v>
      </c>
      <c r="J24" s="6">
        <v>4490.8</v>
      </c>
      <c r="K24" s="122">
        <v>34.200000000000003</v>
      </c>
      <c r="L24" s="122">
        <v>65.8</v>
      </c>
      <c r="M24" s="6">
        <v>2954.9</v>
      </c>
      <c r="N24" s="6">
        <v>1535.9</v>
      </c>
      <c r="O24" s="6">
        <v>4490.8</v>
      </c>
      <c r="P24" s="6">
        <v>309116</v>
      </c>
      <c r="Q24" s="6">
        <v>237786.19999999998</v>
      </c>
      <c r="R24" s="6">
        <v>60267.9</v>
      </c>
      <c r="S24" s="6">
        <v>607170.1</v>
      </c>
      <c r="T24" s="6">
        <v>602679.30000000005</v>
      </c>
      <c r="U24" s="6">
        <v>306161.09999999998</v>
      </c>
      <c r="V24" s="6">
        <v>236250.3</v>
      </c>
      <c r="W24" s="6">
        <v>60267.9</v>
      </c>
      <c r="X24" s="6">
        <v>602679.29999999993</v>
      </c>
      <c r="Y24" s="6">
        <v>4490.8</v>
      </c>
      <c r="Z24" s="6">
        <v>2954.9</v>
      </c>
      <c r="AA24" s="6">
        <v>1535.9</v>
      </c>
      <c r="AB24" s="6">
        <v>4490.8</v>
      </c>
      <c r="AC24" s="169">
        <v>309116</v>
      </c>
      <c r="AD24" s="169">
        <v>237786.19999999998</v>
      </c>
      <c r="AE24" s="169">
        <v>60267.9</v>
      </c>
      <c r="AF24" s="6">
        <v>607170.1</v>
      </c>
      <c r="AG24" s="69"/>
      <c r="AH24" s="6">
        <v>648482.9</v>
      </c>
      <c r="AI24" s="6">
        <v>290083.20000000001</v>
      </c>
      <c r="AJ24" s="6">
        <v>293551.40000000002</v>
      </c>
      <c r="AK24" s="6">
        <v>64848.3</v>
      </c>
      <c r="AL24" s="6">
        <v>648482.90000000014</v>
      </c>
      <c r="AM24" s="6">
        <v>4832.1000000000004</v>
      </c>
      <c r="AN24" s="6">
        <v>4107.3</v>
      </c>
      <c r="AO24" s="6">
        <v>724.8</v>
      </c>
      <c r="AP24" s="6">
        <v>0</v>
      </c>
      <c r="AQ24" s="6">
        <v>4832.1000000000004</v>
      </c>
      <c r="AR24" s="169">
        <v>294190.5</v>
      </c>
      <c r="AS24" s="169">
        <v>294276.2</v>
      </c>
      <c r="AT24" s="169">
        <v>64848.3</v>
      </c>
      <c r="AU24" s="6">
        <v>653315</v>
      </c>
      <c r="AV24" s="88">
        <v>163854.79999999999</v>
      </c>
      <c r="AW24" s="69"/>
      <c r="AX24" s="6">
        <v>699713</v>
      </c>
      <c r="AY24" s="6">
        <v>370990.89999999997</v>
      </c>
      <c r="AZ24" s="6">
        <v>258750.8</v>
      </c>
      <c r="BA24" s="6">
        <v>69971.3</v>
      </c>
      <c r="BB24" s="6">
        <v>699713</v>
      </c>
      <c r="BC24" s="6">
        <v>5213.8</v>
      </c>
      <c r="BD24" s="6">
        <v>4431.7</v>
      </c>
      <c r="BE24" s="6">
        <v>782.1</v>
      </c>
      <c r="BF24" s="6">
        <v>0</v>
      </c>
      <c r="BG24" s="6">
        <v>5213.8</v>
      </c>
      <c r="BH24" s="169">
        <v>375422.6</v>
      </c>
      <c r="BI24" s="169">
        <v>259532.9</v>
      </c>
      <c r="BJ24" s="169">
        <v>69971.3</v>
      </c>
      <c r="BK24" s="6">
        <v>704926.8</v>
      </c>
      <c r="BL24" s="88">
        <v>118808.2</v>
      </c>
      <c r="BN24" s="6">
        <v>754990.3</v>
      </c>
      <c r="BO24" s="6">
        <v>400278.3</v>
      </c>
      <c r="BP24" s="6">
        <v>279213</v>
      </c>
      <c r="BQ24" s="6">
        <v>75499</v>
      </c>
      <c r="BR24" s="6">
        <v>754990.3</v>
      </c>
      <c r="BS24" s="6">
        <v>5625.7</v>
      </c>
      <c r="BT24" s="6">
        <v>4781.8</v>
      </c>
      <c r="BU24" s="6">
        <v>843.9</v>
      </c>
      <c r="BV24" s="6">
        <v>0</v>
      </c>
      <c r="BW24" s="6">
        <v>5625.7</v>
      </c>
      <c r="BX24" s="169">
        <v>405060.1</v>
      </c>
      <c r="BY24" s="169">
        <v>280056.90000000002</v>
      </c>
      <c r="BZ24" s="169">
        <v>75499</v>
      </c>
      <c r="CA24" s="6">
        <v>760616</v>
      </c>
      <c r="CB24" s="88">
        <v>128214.89999999998</v>
      </c>
      <c r="CC24" s="87"/>
      <c r="CD24" s="87"/>
      <c r="CE24" s="87"/>
      <c r="CF24" s="87"/>
      <c r="CG24" s="87"/>
      <c r="CH24" s="87"/>
      <c r="CI24" s="87"/>
      <c r="CJ24" s="87"/>
      <c r="CK24" s="87"/>
      <c r="CL24" s="87"/>
      <c r="CM24" s="87"/>
      <c r="CN24" s="87"/>
      <c r="CO24" s="87"/>
      <c r="CP24" s="87"/>
      <c r="CQ24" s="87"/>
      <c r="CR24" s="87"/>
      <c r="CS24" s="87"/>
      <c r="CT24" s="87"/>
      <c r="CU24" s="87"/>
      <c r="CV24" s="87"/>
      <c r="CW24" s="87"/>
      <c r="CX24" s="87"/>
      <c r="CY24" s="87"/>
      <c r="CZ24" s="87"/>
      <c r="DA24" s="87"/>
      <c r="DB24" s="87"/>
      <c r="DC24" s="87"/>
      <c r="DD24" s="87"/>
      <c r="DE24" s="87"/>
      <c r="DF24" s="87"/>
      <c r="DG24" s="87"/>
      <c r="DH24" s="87"/>
      <c r="DI24" s="87"/>
      <c r="DJ24" s="87"/>
      <c r="DK24" s="87"/>
      <c r="DL24" s="87"/>
      <c r="DM24" s="87"/>
      <c r="DN24" s="87"/>
      <c r="DO24" s="87"/>
      <c r="DP24" s="87"/>
      <c r="DQ24" s="87"/>
      <c r="DR24" s="87"/>
      <c r="DS24" s="87"/>
      <c r="DT24" s="87"/>
      <c r="DU24" s="87"/>
      <c r="DV24" s="87"/>
      <c r="DW24" s="87"/>
      <c r="DX24" s="87"/>
      <c r="DY24" s="87"/>
      <c r="DZ24" s="87"/>
      <c r="EA24" s="87"/>
      <c r="EB24" s="87"/>
      <c r="EC24" s="87"/>
      <c r="ED24" s="87"/>
      <c r="EE24" s="87"/>
      <c r="EF24" s="87"/>
      <c r="EG24" s="87"/>
      <c r="EH24" s="87"/>
      <c r="EI24" s="87"/>
      <c r="EJ24" s="87"/>
      <c r="EK24" s="87"/>
      <c r="EL24" s="87"/>
      <c r="EM24" s="87"/>
    </row>
    <row r="25" spans="1:143" s="1" customFormat="1" ht="12.75" x14ac:dyDescent="0.2">
      <c r="A25" s="123" t="s">
        <v>668</v>
      </c>
      <c r="B25" s="6">
        <v>121467.6</v>
      </c>
      <c r="C25" s="122">
        <v>41.61</v>
      </c>
      <c r="D25" s="122">
        <v>61.61</v>
      </c>
      <c r="E25" s="122">
        <v>28.39</v>
      </c>
      <c r="F25" s="6">
        <v>34484.6</v>
      </c>
      <c r="G25" s="6">
        <v>74836.2</v>
      </c>
      <c r="H25" s="6">
        <v>12146.8</v>
      </c>
      <c r="I25" s="6">
        <v>121467.59999999999</v>
      </c>
      <c r="J25" s="6">
        <v>79.3</v>
      </c>
      <c r="K25" s="122">
        <v>56.61</v>
      </c>
      <c r="L25" s="122">
        <v>43.39</v>
      </c>
      <c r="M25" s="6">
        <v>34.4</v>
      </c>
      <c r="N25" s="6">
        <v>44.9</v>
      </c>
      <c r="O25" s="6">
        <v>79.3</v>
      </c>
      <c r="P25" s="6">
        <v>34519</v>
      </c>
      <c r="Q25" s="6">
        <v>74881.099999999991</v>
      </c>
      <c r="R25" s="6">
        <v>12146.8</v>
      </c>
      <c r="S25" s="6">
        <v>121546.9</v>
      </c>
      <c r="T25" s="6">
        <v>121467.6</v>
      </c>
      <c r="U25" s="6">
        <v>34484.6</v>
      </c>
      <c r="V25" s="6">
        <v>74836.2</v>
      </c>
      <c r="W25" s="6">
        <v>12146.8</v>
      </c>
      <c r="X25" s="6">
        <v>121467.59999999999</v>
      </c>
      <c r="Y25" s="6">
        <v>79.3</v>
      </c>
      <c r="Z25" s="6">
        <v>34.4</v>
      </c>
      <c r="AA25" s="6">
        <v>44.9</v>
      </c>
      <c r="AB25" s="6">
        <v>79.3</v>
      </c>
      <c r="AC25" s="169">
        <v>34519</v>
      </c>
      <c r="AD25" s="169">
        <v>74881.099999999991</v>
      </c>
      <c r="AE25" s="169">
        <v>12146.8</v>
      </c>
      <c r="AF25" s="6">
        <v>121546.9</v>
      </c>
      <c r="AG25" s="69"/>
      <c r="AH25" s="6">
        <v>122682.3</v>
      </c>
      <c r="AI25" s="6">
        <v>85877.6</v>
      </c>
      <c r="AJ25" s="6">
        <v>36804.699999999997</v>
      </c>
      <c r="AK25" s="6">
        <v>0</v>
      </c>
      <c r="AL25" s="6">
        <v>122682.3</v>
      </c>
      <c r="AM25" s="6">
        <v>80.099999999999994</v>
      </c>
      <c r="AN25" s="6">
        <v>68.099999999999994</v>
      </c>
      <c r="AO25" s="6">
        <v>12</v>
      </c>
      <c r="AP25" s="6">
        <v>0</v>
      </c>
      <c r="AQ25" s="6">
        <v>80.099999999999994</v>
      </c>
      <c r="AR25" s="169">
        <v>85945.700000000012</v>
      </c>
      <c r="AS25" s="169">
        <v>36816.699999999997</v>
      </c>
      <c r="AT25" s="169">
        <v>0</v>
      </c>
      <c r="AU25" s="6">
        <v>122762.40000000001</v>
      </c>
      <c r="AV25" s="6">
        <v>0</v>
      </c>
      <c r="AW25" s="69"/>
      <c r="AX25" s="6">
        <v>123909.1</v>
      </c>
      <c r="AY25" s="6">
        <v>86736.4</v>
      </c>
      <c r="AZ25" s="6">
        <v>37172.699999999997</v>
      </c>
      <c r="BA25" s="6">
        <v>0</v>
      </c>
      <c r="BB25" s="6">
        <v>123909.09999999999</v>
      </c>
      <c r="BC25" s="6">
        <v>80.900000000000006</v>
      </c>
      <c r="BD25" s="6">
        <v>68.8</v>
      </c>
      <c r="BE25" s="6">
        <v>12.1</v>
      </c>
      <c r="BF25" s="6">
        <v>0</v>
      </c>
      <c r="BG25" s="6">
        <v>80.899999999999991</v>
      </c>
      <c r="BH25" s="169">
        <v>86805.2</v>
      </c>
      <c r="BI25" s="169">
        <v>37184.799999999996</v>
      </c>
      <c r="BJ25" s="169">
        <v>0</v>
      </c>
      <c r="BK25" s="6">
        <v>123990</v>
      </c>
      <c r="BL25" s="6">
        <v>0</v>
      </c>
      <c r="BN25" s="6">
        <v>125148.2</v>
      </c>
      <c r="BO25" s="6">
        <v>87603.7</v>
      </c>
      <c r="BP25" s="6">
        <v>37544.5</v>
      </c>
      <c r="BQ25" s="6">
        <v>0</v>
      </c>
      <c r="BR25" s="6">
        <v>125148.2</v>
      </c>
      <c r="BS25" s="6">
        <v>81.7</v>
      </c>
      <c r="BT25" s="6">
        <v>69.400000000000006</v>
      </c>
      <c r="BU25" s="6">
        <v>12.3</v>
      </c>
      <c r="BV25" s="6">
        <v>0</v>
      </c>
      <c r="BW25" s="6">
        <v>81.7</v>
      </c>
      <c r="BX25" s="169">
        <v>87673.099999999991</v>
      </c>
      <c r="BY25" s="169">
        <v>37556.800000000003</v>
      </c>
      <c r="BZ25" s="169">
        <v>0</v>
      </c>
      <c r="CA25" s="6">
        <v>125229.9</v>
      </c>
      <c r="CB25" s="6">
        <v>0</v>
      </c>
      <c r="CC25" s="87"/>
      <c r="CD25" s="87"/>
      <c r="CE25" s="87"/>
      <c r="CF25" s="87"/>
      <c r="CG25" s="87"/>
      <c r="CH25" s="87"/>
      <c r="CI25" s="87"/>
      <c r="CJ25" s="87"/>
      <c r="CK25" s="87"/>
      <c r="CL25" s="87"/>
      <c r="CM25" s="87"/>
      <c r="CN25" s="87"/>
      <c r="CO25" s="87"/>
      <c r="CP25" s="87"/>
      <c r="CQ25" s="87"/>
      <c r="CR25" s="87"/>
      <c r="CS25" s="87"/>
      <c r="CT25" s="87"/>
      <c r="CU25" s="87"/>
      <c r="CV25" s="87"/>
      <c r="CW25" s="87"/>
      <c r="CX25" s="87"/>
      <c r="CY25" s="87"/>
      <c r="CZ25" s="87"/>
      <c r="DA25" s="87"/>
      <c r="DB25" s="87"/>
      <c r="DC25" s="87"/>
      <c r="DD25" s="87"/>
      <c r="DE25" s="87"/>
      <c r="DF25" s="87"/>
      <c r="DG25" s="87"/>
      <c r="DH25" s="87"/>
      <c r="DI25" s="87"/>
      <c r="DJ25" s="87"/>
      <c r="DK25" s="87"/>
      <c r="DL25" s="87"/>
      <c r="DM25" s="87"/>
      <c r="DN25" s="87"/>
      <c r="DO25" s="87"/>
      <c r="DP25" s="87"/>
      <c r="DQ25" s="87"/>
      <c r="DR25" s="87"/>
      <c r="DS25" s="87"/>
      <c r="DT25" s="87"/>
      <c r="DU25" s="87"/>
      <c r="DV25" s="87"/>
      <c r="DW25" s="87"/>
      <c r="DX25" s="87"/>
      <c r="DY25" s="87"/>
      <c r="DZ25" s="87"/>
      <c r="EA25" s="87"/>
      <c r="EB25" s="87"/>
      <c r="EC25" s="87"/>
      <c r="ED25" s="87"/>
      <c r="EE25" s="87"/>
      <c r="EF25" s="87"/>
      <c r="EG25" s="87"/>
      <c r="EH25" s="87"/>
      <c r="EI25" s="87"/>
      <c r="EJ25" s="87"/>
      <c r="EK25" s="87"/>
      <c r="EL25" s="87"/>
      <c r="EM25" s="87"/>
    </row>
    <row r="26" spans="1:143" s="1" customFormat="1" ht="12.75" x14ac:dyDescent="0.2">
      <c r="A26" s="123" t="s">
        <v>669</v>
      </c>
      <c r="B26" s="6">
        <v>511727.6</v>
      </c>
      <c r="C26" s="122">
        <v>28.7</v>
      </c>
      <c r="D26" s="122">
        <v>48.7</v>
      </c>
      <c r="E26" s="122">
        <v>41.3</v>
      </c>
      <c r="F26" s="6">
        <v>211343.5</v>
      </c>
      <c r="G26" s="6">
        <v>249211.3</v>
      </c>
      <c r="H26" s="6">
        <v>51172.800000000003</v>
      </c>
      <c r="I26" s="6">
        <v>511727.6</v>
      </c>
      <c r="J26" s="6">
        <v>385.8</v>
      </c>
      <c r="K26" s="122">
        <v>43.7</v>
      </c>
      <c r="L26" s="122">
        <v>56.3</v>
      </c>
      <c r="M26" s="6">
        <v>217.2</v>
      </c>
      <c r="N26" s="6">
        <v>168.6</v>
      </c>
      <c r="O26" s="6">
        <v>385.79999999999995</v>
      </c>
      <c r="P26" s="6">
        <v>211560.7</v>
      </c>
      <c r="Q26" s="6">
        <v>249379.9</v>
      </c>
      <c r="R26" s="6">
        <v>51172.800000000003</v>
      </c>
      <c r="S26" s="6">
        <v>512113.39999999997</v>
      </c>
      <c r="T26" s="6">
        <v>511727.6</v>
      </c>
      <c r="U26" s="6">
        <v>211343.5</v>
      </c>
      <c r="V26" s="6">
        <v>249211.3</v>
      </c>
      <c r="W26" s="6">
        <v>51172.800000000003</v>
      </c>
      <c r="X26" s="6">
        <v>511727.6</v>
      </c>
      <c r="Y26" s="6">
        <v>385.8</v>
      </c>
      <c r="Z26" s="6">
        <v>217.2</v>
      </c>
      <c r="AA26" s="6">
        <v>168.6</v>
      </c>
      <c r="AB26" s="6">
        <v>385.79999999999995</v>
      </c>
      <c r="AC26" s="169">
        <v>211560.7</v>
      </c>
      <c r="AD26" s="169">
        <v>249379.9</v>
      </c>
      <c r="AE26" s="169">
        <v>51172.800000000003</v>
      </c>
      <c r="AF26" s="6">
        <v>512113.39999999997</v>
      </c>
      <c r="AG26" s="69"/>
      <c r="AH26" s="6">
        <v>550618.9</v>
      </c>
      <c r="AI26" s="6">
        <v>385433.2</v>
      </c>
      <c r="AJ26" s="6">
        <v>165185.70000000001</v>
      </c>
      <c r="AK26" s="6">
        <v>0</v>
      </c>
      <c r="AL26" s="6">
        <v>550618.9</v>
      </c>
      <c r="AM26" s="6">
        <v>415.1</v>
      </c>
      <c r="AN26" s="6">
        <v>352.8</v>
      </c>
      <c r="AO26" s="6">
        <v>62.3</v>
      </c>
      <c r="AP26" s="6">
        <v>0</v>
      </c>
      <c r="AQ26" s="6">
        <v>415.1</v>
      </c>
      <c r="AR26" s="169">
        <v>385786</v>
      </c>
      <c r="AS26" s="169">
        <v>165248</v>
      </c>
      <c r="AT26" s="169">
        <v>0</v>
      </c>
      <c r="AU26" s="6">
        <v>551034</v>
      </c>
      <c r="AV26" s="88">
        <v>0</v>
      </c>
      <c r="AW26" s="69"/>
      <c r="AX26" s="6">
        <v>594117.80000000005</v>
      </c>
      <c r="AY26" s="6">
        <v>415882.5</v>
      </c>
      <c r="AZ26" s="6">
        <v>178235.3</v>
      </c>
      <c r="BA26" s="6">
        <v>0</v>
      </c>
      <c r="BB26" s="6">
        <v>594117.80000000005</v>
      </c>
      <c r="BC26" s="6">
        <v>447.9</v>
      </c>
      <c r="BD26" s="6">
        <v>380.7</v>
      </c>
      <c r="BE26" s="6">
        <v>67.2</v>
      </c>
      <c r="BF26" s="6">
        <v>0</v>
      </c>
      <c r="BG26" s="6">
        <v>447.9</v>
      </c>
      <c r="BH26" s="169">
        <v>416263.2</v>
      </c>
      <c r="BI26" s="169">
        <v>178302.5</v>
      </c>
      <c r="BJ26" s="169">
        <v>0</v>
      </c>
      <c r="BK26" s="6">
        <v>594565.69999999995</v>
      </c>
      <c r="BL26" s="88">
        <v>0</v>
      </c>
      <c r="BN26" s="6">
        <v>641053.1</v>
      </c>
      <c r="BO26" s="6">
        <v>448737.2</v>
      </c>
      <c r="BP26" s="6">
        <v>192315.9</v>
      </c>
      <c r="BQ26" s="6">
        <v>0</v>
      </c>
      <c r="BR26" s="6">
        <v>641053.1</v>
      </c>
      <c r="BS26" s="6">
        <v>483.3</v>
      </c>
      <c r="BT26" s="6">
        <v>410.8</v>
      </c>
      <c r="BU26" s="6">
        <v>72.5</v>
      </c>
      <c r="BV26" s="6">
        <v>0</v>
      </c>
      <c r="BW26" s="6">
        <v>483.3</v>
      </c>
      <c r="BX26" s="169">
        <v>449148</v>
      </c>
      <c r="BY26" s="169">
        <v>192388.4</v>
      </c>
      <c r="BZ26" s="169">
        <v>0</v>
      </c>
      <c r="CA26" s="6">
        <v>641536.4</v>
      </c>
      <c r="CB26" s="88">
        <v>0</v>
      </c>
      <c r="CC26" s="87"/>
      <c r="CD26" s="87"/>
      <c r="CE26" s="87"/>
      <c r="CF26" s="87"/>
      <c r="CG26" s="87"/>
      <c r="CH26" s="87"/>
      <c r="CI26" s="87"/>
      <c r="CJ26" s="87"/>
      <c r="CK26" s="87"/>
      <c r="CL26" s="87"/>
      <c r="CM26" s="87"/>
      <c r="CN26" s="87"/>
      <c r="CO26" s="87"/>
      <c r="CP26" s="87"/>
      <c r="CQ26" s="87"/>
      <c r="CR26" s="87"/>
      <c r="CS26" s="87"/>
      <c r="CT26" s="87"/>
      <c r="CU26" s="87"/>
      <c r="CV26" s="87"/>
      <c r="CW26" s="87"/>
      <c r="CX26" s="87"/>
      <c r="CY26" s="87"/>
      <c r="CZ26" s="87"/>
      <c r="DA26" s="87"/>
      <c r="DB26" s="87"/>
      <c r="DC26" s="87"/>
      <c r="DD26" s="87"/>
      <c r="DE26" s="87"/>
      <c r="DF26" s="87"/>
      <c r="DG26" s="87"/>
      <c r="DH26" s="87"/>
      <c r="DI26" s="87"/>
      <c r="DJ26" s="87"/>
      <c r="DK26" s="87"/>
      <c r="DL26" s="87"/>
      <c r="DM26" s="87"/>
      <c r="DN26" s="87"/>
      <c r="DO26" s="87"/>
      <c r="DP26" s="87"/>
      <c r="DQ26" s="87"/>
      <c r="DR26" s="87"/>
      <c r="DS26" s="87"/>
      <c r="DT26" s="87"/>
      <c r="DU26" s="87"/>
      <c r="DV26" s="87"/>
      <c r="DW26" s="87"/>
      <c r="DX26" s="87"/>
      <c r="DY26" s="87"/>
      <c r="DZ26" s="87"/>
      <c r="EA26" s="87"/>
      <c r="EB26" s="87"/>
      <c r="EC26" s="87"/>
      <c r="ED26" s="87"/>
      <c r="EE26" s="87"/>
      <c r="EF26" s="87"/>
      <c r="EG26" s="87"/>
      <c r="EH26" s="87"/>
      <c r="EI26" s="87"/>
      <c r="EJ26" s="87"/>
      <c r="EK26" s="87"/>
      <c r="EL26" s="87"/>
      <c r="EM26" s="87"/>
    </row>
    <row r="27" spans="1:143" s="1" customFormat="1" ht="12.75" x14ac:dyDescent="0.2">
      <c r="A27" s="106" t="s">
        <v>670</v>
      </c>
      <c r="B27" s="6">
        <v>712727.8</v>
      </c>
      <c r="C27" s="122">
        <v>28.33</v>
      </c>
      <c r="D27" s="122">
        <v>58.33</v>
      </c>
      <c r="E27" s="122">
        <v>41.67</v>
      </c>
      <c r="F27" s="6">
        <v>296993.7</v>
      </c>
      <c r="G27" s="6">
        <v>415734.1</v>
      </c>
      <c r="H27" s="6">
        <v>0</v>
      </c>
      <c r="I27" s="6">
        <v>712727.8</v>
      </c>
      <c r="J27" s="6">
        <v>927.1</v>
      </c>
      <c r="K27" s="122">
        <v>43.33</v>
      </c>
      <c r="L27" s="122">
        <v>56.67</v>
      </c>
      <c r="M27" s="6">
        <v>525.4</v>
      </c>
      <c r="N27" s="6">
        <v>401.7</v>
      </c>
      <c r="O27" s="6">
        <v>927.09999999999991</v>
      </c>
      <c r="P27" s="6">
        <v>297519.10000000003</v>
      </c>
      <c r="Q27" s="6">
        <v>416135.8</v>
      </c>
      <c r="R27" s="6">
        <v>0</v>
      </c>
      <c r="S27" s="6">
        <v>713654.9</v>
      </c>
      <c r="T27" s="6">
        <v>712727.8</v>
      </c>
      <c r="U27" s="6">
        <v>296993.7</v>
      </c>
      <c r="V27" s="6">
        <v>415734.1</v>
      </c>
      <c r="W27" s="6">
        <v>0</v>
      </c>
      <c r="X27" s="6">
        <v>712727.8</v>
      </c>
      <c r="Y27" s="6">
        <v>927.1</v>
      </c>
      <c r="Z27" s="6">
        <v>525.4</v>
      </c>
      <c r="AA27" s="6">
        <v>401.7</v>
      </c>
      <c r="AB27" s="6">
        <v>927.09999999999991</v>
      </c>
      <c r="AC27" s="169">
        <v>297519.10000000003</v>
      </c>
      <c r="AD27" s="169">
        <v>416135.8</v>
      </c>
      <c r="AE27" s="169">
        <v>0</v>
      </c>
      <c r="AF27" s="6">
        <v>713654.9</v>
      </c>
      <c r="AG27" s="69"/>
      <c r="AH27" s="6">
        <v>766895.1</v>
      </c>
      <c r="AI27" s="6">
        <v>227385.09999999998</v>
      </c>
      <c r="AJ27" s="6">
        <v>539510</v>
      </c>
      <c r="AK27" s="6">
        <v>0</v>
      </c>
      <c r="AL27" s="6">
        <v>766895.1</v>
      </c>
      <c r="AM27" s="6">
        <v>997.6</v>
      </c>
      <c r="AN27" s="6">
        <v>848</v>
      </c>
      <c r="AO27" s="6">
        <v>149.6</v>
      </c>
      <c r="AP27" s="6">
        <v>0</v>
      </c>
      <c r="AQ27" s="6">
        <v>997.6</v>
      </c>
      <c r="AR27" s="169">
        <v>228233.09999999998</v>
      </c>
      <c r="AS27" s="169">
        <v>539659.6</v>
      </c>
      <c r="AT27" s="169">
        <v>0</v>
      </c>
      <c r="AU27" s="6">
        <v>767892.7</v>
      </c>
      <c r="AV27" s="6">
        <v>309441.5</v>
      </c>
      <c r="AW27" s="69"/>
      <c r="AX27" s="6">
        <v>827479.8</v>
      </c>
      <c r="AY27" s="6">
        <v>320832.40000000002</v>
      </c>
      <c r="AZ27" s="6">
        <v>506647.4</v>
      </c>
      <c r="BA27" s="6">
        <v>0</v>
      </c>
      <c r="BB27" s="6">
        <v>827479.8</v>
      </c>
      <c r="BC27" s="6">
        <v>1076.4000000000001</v>
      </c>
      <c r="BD27" s="6">
        <v>914.9</v>
      </c>
      <c r="BE27" s="6">
        <v>161.5</v>
      </c>
      <c r="BF27" s="6">
        <v>0</v>
      </c>
      <c r="BG27" s="6">
        <v>1076.4000000000001</v>
      </c>
      <c r="BH27" s="169">
        <v>321747.30000000005</v>
      </c>
      <c r="BI27" s="169">
        <v>506808.9</v>
      </c>
      <c r="BJ27" s="169">
        <v>0</v>
      </c>
      <c r="BK27" s="6">
        <v>828556.20000000007</v>
      </c>
      <c r="BL27" s="6">
        <v>258403.5</v>
      </c>
      <c r="BN27" s="6">
        <v>892850.7</v>
      </c>
      <c r="BO27" s="6">
        <v>346945.4</v>
      </c>
      <c r="BP27" s="6">
        <v>545905.30000000005</v>
      </c>
      <c r="BQ27" s="6">
        <v>0</v>
      </c>
      <c r="BR27" s="6">
        <v>892850.70000000007</v>
      </c>
      <c r="BS27" s="6">
        <v>1161.4000000000001</v>
      </c>
      <c r="BT27" s="6">
        <v>987.2</v>
      </c>
      <c r="BU27" s="6">
        <v>174.2</v>
      </c>
      <c r="BV27" s="6">
        <v>0</v>
      </c>
      <c r="BW27" s="6">
        <v>1161.4000000000001</v>
      </c>
      <c r="BX27" s="169">
        <v>347932.60000000003</v>
      </c>
      <c r="BY27" s="169">
        <v>546079.5</v>
      </c>
      <c r="BZ27" s="169">
        <v>0</v>
      </c>
      <c r="CA27" s="6">
        <v>894012.10000000009</v>
      </c>
      <c r="CB27" s="6">
        <v>278050.09999999998</v>
      </c>
      <c r="CC27" s="87"/>
      <c r="CD27" s="87"/>
      <c r="CE27" s="87"/>
      <c r="CF27" s="87"/>
      <c r="CG27" s="87"/>
      <c r="CH27" s="87"/>
      <c r="CI27" s="87"/>
      <c r="CJ27" s="87"/>
      <c r="CK27" s="87"/>
      <c r="CL27" s="87"/>
      <c r="CM27" s="87"/>
      <c r="CN27" s="87"/>
      <c r="CO27" s="87"/>
      <c r="CP27" s="87"/>
      <c r="CQ27" s="87"/>
      <c r="CR27" s="87"/>
      <c r="CS27" s="87"/>
      <c r="CT27" s="87"/>
      <c r="CU27" s="87"/>
      <c r="CV27" s="87"/>
      <c r="CW27" s="87"/>
      <c r="CX27" s="87"/>
      <c r="CY27" s="87"/>
      <c r="CZ27" s="87"/>
      <c r="DA27" s="87"/>
      <c r="DB27" s="87"/>
      <c r="DC27" s="87"/>
      <c r="DD27" s="87"/>
      <c r="DE27" s="87"/>
      <c r="DF27" s="87"/>
      <c r="DG27" s="87"/>
      <c r="DH27" s="87"/>
      <c r="DI27" s="87"/>
      <c r="DJ27" s="87"/>
      <c r="DK27" s="87"/>
      <c r="DL27" s="87"/>
      <c r="DM27" s="87"/>
      <c r="DN27" s="87"/>
      <c r="DO27" s="87"/>
      <c r="DP27" s="87"/>
      <c r="DQ27" s="87"/>
      <c r="DR27" s="87"/>
      <c r="DS27" s="87"/>
      <c r="DT27" s="87"/>
      <c r="DU27" s="87"/>
      <c r="DV27" s="87"/>
      <c r="DW27" s="87"/>
      <c r="DX27" s="87"/>
      <c r="DY27" s="87"/>
      <c r="DZ27" s="87"/>
      <c r="EA27" s="87"/>
      <c r="EB27" s="87"/>
      <c r="EC27" s="87"/>
      <c r="ED27" s="87"/>
      <c r="EE27" s="87"/>
      <c r="EF27" s="87"/>
      <c r="EG27" s="87"/>
      <c r="EH27" s="87"/>
      <c r="EI27" s="87"/>
      <c r="EJ27" s="87"/>
      <c r="EK27" s="87"/>
      <c r="EL27" s="87"/>
      <c r="EM27" s="87"/>
    </row>
    <row r="28" spans="1:143" s="1" customFormat="1" ht="12.75" x14ac:dyDescent="0.2">
      <c r="A28" s="78" t="s">
        <v>28</v>
      </c>
      <c r="B28" s="6">
        <v>1115734.5</v>
      </c>
      <c r="C28" s="122">
        <v>18.27</v>
      </c>
      <c r="D28" s="122">
        <v>38.269999999999996</v>
      </c>
      <c r="E28" s="122">
        <v>51.730000000000004</v>
      </c>
      <c r="F28" s="6">
        <v>577169.4</v>
      </c>
      <c r="G28" s="6">
        <v>426991.6</v>
      </c>
      <c r="H28" s="6">
        <v>111573.5</v>
      </c>
      <c r="I28" s="6">
        <v>1115734.5</v>
      </c>
      <c r="J28" s="6">
        <v>1883.1</v>
      </c>
      <c r="K28" s="122">
        <v>33.269999999999996</v>
      </c>
      <c r="L28" s="122">
        <v>66.73</v>
      </c>
      <c r="M28" s="6">
        <v>1256.5999999999999</v>
      </c>
      <c r="N28" s="6">
        <v>626.5</v>
      </c>
      <c r="O28" s="6">
        <v>1883.1</v>
      </c>
      <c r="P28" s="6">
        <v>578426</v>
      </c>
      <c r="Q28" s="6">
        <v>427618.1</v>
      </c>
      <c r="R28" s="6">
        <v>111573.5</v>
      </c>
      <c r="S28" s="6">
        <v>1117617.6000000001</v>
      </c>
      <c r="T28" s="6">
        <v>1115734.5</v>
      </c>
      <c r="U28" s="6">
        <v>577169.4</v>
      </c>
      <c r="V28" s="6">
        <v>426991.6</v>
      </c>
      <c r="W28" s="6">
        <v>111573.5</v>
      </c>
      <c r="X28" s="6">
        <v>1115734.5</v>
      </c>
      <c r="Y28" s="6">
        <v>1883.1</v>
      </c>
      <c r="Z28" s="6">
        <v>1256.5999999999999</v>
      </c>
      <c r="AA28" s="6">
        <v>626.5</v>
      </c>
      <c r="AB28" s="6">
        <v>1883.1</v>
      </c>
      <c r="AC28" s="169">
        <v>578426</v>
      </c>
      <c r="AD28" s="169">
        <v>427618.1</v>
      </c>
      <c r="AE28" s="169">
        <v>111573.5</v>
      </c>
      <c r="AF28" s="6">
        <v>1117617.6000000001</v>
      </c>
      <c r="AG28" s="69"/>
      <c r="AH28" s="6">
        <v>1189373</v>
      </c>
      <c r="AI28" s="6">
        <v>608364.30000000005</v>
      </c>
      <c r="AJ28" s="6">
        <v>462071.4</v>
      </c>
      <c r="AK28" s="6">
        <v>118937.3</v>
      </c>
      <c r="AL28" s="6">
        <v>1189373.0000000002</v>
      </c>
      <c r="AM28" s="6">
        <v>2007.4</v>
      </c>
      <c r="AN28" s="6">
        <v>1706.3</v>
      </c>
      <c r="AO28" s="6">
        <v>140.6</v>
      </c>
      <c r="AP28" s="6">
        <v>160.5</v>
      </c>
      <c r="AQ28" s="6">
        <v>2007.3999999999999</v>
      </c>
      <c r="AR28" s="169">
        <v>610070.60000000009</v>
      </c>
      <c r="AS28" s="169">
        <v>462212</v>
      </c>
      <c r="AT28" s="169">
        <v>119097.8</v>
      </c>
      <c r="AU28" s="6">
        <v>1191380.4000000001</v>
      </c>
      <c r="AV28" s="88">
        <v>224196.8</v>
      </c>
      <c r="AW28" s="69"/>
      <c r="AX28" s="6">
        <v>1271439.7</v>
      </c>
      <c r="AY28" s="6">
        <v>717296.3</v>
      </c>
      <c r="AZ28" s="6">
        <v>426999.4</v>
      </c>
      <c r="BA28" s="6">
        <v>127144</v>
      </c>
      <c r="BB28" s="6">
        <v>1271439.7000000002</v>
      </c>
      <c r="BC28" s="6">
        <v>2145.9</v>
      </c>
      <c r="BD28" s="6">
        <v>1824</v>
      </c>
      <c r="BE28" s="6">
        <v>150.1</v>
      </c>
      <c r="BF28" s="6">
        <v>171.8</v>
      </c>
      <c r="BG28" s="6">
        <v>2145.9</v>
      </c>
      <c r="BH28" s="169">
        <v>719120.3</v>
      </c>
      <c r="BI28" s="169">
        <v>427149.5</v>
      </c>
      <c r="BJ28" s="169">
        <v>127315.8</v>
      </c>
      <c r="BK28" s="6">
        <v>1273585.6000000001</v>
      </c>
      <c r="BL28" s="88">
        <v>172711.5</v>
      </c>
      <c r="BN28" s="6">
        <v>1360440.5</v>
      </c>
      <c r="BO28" s="6">
        <v>765646.29999999993</v>
      </c>
      <c r="BP28" s="6">
        <v>458750.10000000003</v>
      </c>
      <c r="BQ28" s="6">
        <v>136044.1</v>
      </c>
      <c r="BR28" s="6">
        <v>1360440.5</v>
      </c>
      <c r="BS28" s="6">
        <v>2296.1</v>
      </c>
      <c r="BT28" s="6">
        <v>1951.7</v>
      </c>
      <c r="BU28" s="6">
        <v>160.6</v>
      </c>
      <c r="BV28" s="6">
        <v>183.8</v>
      </c>
      <c r="BW28" s="6">
        <v>2296.1000000000004</v>
      </c>
      <c r="BX28" s="169">
        <v>767597.99999999988</v>
      </c>
      <c r="BY28" s="169">
        <v>458910.7</v>
      </c>
      <c r="BZ28" s="169">
        <v>136227.9</v>
      </c>
      <c r="CA28" s="6">
        <v>1362736.5999999999</v>
      </c>
      <c r="CB28" s="88">
        <v>186662.00000000006</v>
      </c>
      <c r="CC28" s="87"/>
      <c r="CD28" s="87"/>
      <c r="CE28" s="87"/>
      <c r="CF28" s="87"/>
      <c r="CG28" s="87"/>
      <c r="CH28" s="87"/>
      <c r="CI28" s="87"/>
      <c r="CJ28" s="87"/>
      <c r="CK28" s="87"/>
      <c r="CL28" s="87"/>
      <c r="CM28" s="87"/>
      <c r="CN28" s="87"/>
      <c r="CO28" s="87"/>
      <c r="CP28" s="87"/>
      <c r="CQ28" s="87"/>
      <c r="CR28" s="87"/>
      <c r="CS28" s="87"/>
      <c r="CT28" s="87"/>
      <c r="CU28" s="87"/>
      <c r="CV28" s="87"/>
      <c r="CW28" s="87"/>
      <c r="CX28" s="87"/>
      <c r="CY28" s="87"/>
      <c r="CZ28" s="87"/>
      <c r="DA28" s="87"/>
      <c r="DB28" s="87"/>
      <c r="DC28" s="87"/>
      <c r="DD28" s="87"/>
      <c r="DE28" s="87"/>
      <c r="DF28" s="87"/>
      <c r="DG28" s="87"/>
      <c r="DH28" s="87"/>
      <c r="DI28" s="87"/>
      <c r="DJ28" s="87"/>
      <c r="DK28" s="87"/>
      <c r="DL28" s="87"/>
      <c r="DM28" s="87"/>
      <c r="DN28" s="87"/>
      <c r="DO28" s="87"/>
      <c r="DP28" s="87"/>
      <c r="DQ28" s="87"/>
      <c r="DR28" s="87"/>
      <c r="DS28" s="87"/>
      <c r="DT28" s="87"/>
      <c r="DU28" s="87"/>
      <c r="DV28" s="87"/>
      <c r="DW28" s="87"/>
      <c r="DX28" s="87"/>
      <c r="DY28" s="87"/>
      <c r="DZ28" s="87"/>
      <c r="EA28" s="87"/>
      <c r="EB28" s="87"/>
      <c r="EC28" s="87"/>
      <c r="ED28" s="87"/>
      <c r="EE28" s="87"/>
      <c r="EF28" s="87"/>
      <c r="EG28" s="87"/>
      <c r="EH28" s="87"/>
      <c r="EI28" s="87"/>
      <c r="EJ28" s="87"/>
      <c r="EK28" s="87"/>
      <c r="EL28" s="87"/>
      <c r="EM28" s="87"/>
    </row>
    <row r="29" spans="1:143" s="1" customFormat="1" ht="12.75" x14ac:dyDescent="0.2">
      <c r="A29" s="123" t="s">
        <v>671</v>
      </c>
      <c r="B29" s="6">
        <v>249497.2</v>
      </c>
      <c r="C29" s="122">
        <v>54.8</v>
      </c>
      <c r="D29" s="122">
        <v>74.8</v>
      </c>
      <c r="E29" s="122">
        <v>15.200000000000003</v>
      </c>
      <c r="F29" s="6">
        <v>37923.599999999999</v>
      </c>
      <c r="G29" s="6">
        <v>186623.9</v>
      </c>
      <c r="H29" s="6">
        <v>24949.7</v>
      </c>
      <c r="I29" s="6">
        <v>249497.2</v>
      </c>
      <c r="J29" s="6">
        <v>0</v>
      </c>
      <c r="K29" s="122">
        <v>69.8</v>
      </c>
      <c r="L29" s="122">
        <v>30.200000000000003</v>
      </c>
      <c r="M29" s="6">
        <v>0</v>
      </c>
      <c r="N29" s="6">
        <v>0</v>
      </c>
      <c r="O29" s="6">
        <v>0</v>
      </c>
      <c r="P29" s="6">
        <v>37923.599999999999</v>
      </c>
      <c r="Q29" s="6">
        <v>186623.9</v>
      </c>
      <c r="R29" s="6">
        <v>24949.7</v>
      </c>
      <c r="S29" s="6">
        <v>249497.2</v>
      </c>
      <c r="T29" s="6">
        <v>249497.2</v>
      </c>
      <c r="U29" s="6">
        <v>37923.599999999999</v>
      </c>
      <c r="V29" s="6">
        <v>186623.9</v>
      </c>
      <c r="W29" s="6">
        <v>24949.7</v>
      </c>
      <c r="X29" s="6">
        <v>249497.2</v>
      </c>
      <c r="Y29" s="6">
        <v>0</v>
      </c>
      <c r="Z29" s="6">
        <v>0</v>
      </c>
      <c r="AA29" s="6">
        <v>0</v>
      </c>
      <c r="AB29" s="6">
        <v>0</v>
      </c>
      <c r="AC29" s="169">
        <v>37923.599999999999</v>
      </c>
      <c r="AD29" s="169">
        <v>186623.9</v>
      </c>
      <c r="AE29" s="169">
        <v>24949.7</v>
      </c>
      <c r="AF29" s="6">
        <v>249497.2</v>
      </c>
      <c r="AG29" s="69"/>
      <c r="AH29" s="6">
        <v>267960</v>
      </c>
      <c r="AI29" s="6">
        <v>187572</v>
      </c>
      <c r="AJ29" s="6">
        <v>80388</v>
      </c>
      <c r="AK29" s="6">
        <v>0</v>
      </c>
      <c r="AL29" s="6">
        <v>267960</v>
      </c>
      <c r="AM29" s="6">
        <v>0</v>
      </c>
      <c r="AN29" s="6">
        <v>0</v>
      </c>
      <c r="AO29" s="6">
        <v>0</v>
      </c>
      <c r="AP29" s="6">
        <v>0</v>
      </c>
      <c r="AQ29" s="6">
        <v>0</v>
      </c>
      <c r="AR29" s="169">
        <v>187572</v>
      </c>
      <c r="AS29" s="169">
        <v>80388</v>
      </c>
      <c r="AT29" s="169">
        <v>0</v>
      </c>
      <c r="AU29" s="6">
        <v>267960</v>
      </c>
      <c r="AV29" s="6">
        <v>0</v>
      </c>
      <c r="AW29" s="69"/>
      <c r="AX29" s="6">
        <v>288325</v>
      </c>
      <c r="AY29" s="6">
        <v>201827.5</v>
      </c>
      <c r="AZ29" s="6">
        <v>86497.5</v>
      </c>
      <c r="BA29" s="6">
        <v>0</v>
      </c>
      <c r="BB29" s="6">
        <v>288325</v>
      </c>
      <c r="BC29" s="6">
        <v>0</v>
      </c>
      <c r="BD29" s="6">
        <v>0</v>
      </c>
      <c r="BE29" s="6">
        <v>0</v>
      </c>
      <c r="BF29" s="6">
        <v>0</v>
      </c>
      <c r="BG29" s="6">
        <v>0</v>
      </c>
      <c r="BH29" s="169">
        <v>201827.5</v>
      </c>
      <c r="BI29" s="169">
        <v>86497.5</v>
      </c>
      <c r="BJ29" s="169">
        <v>0</v>
      </c>
      <c r="BK29" s="6">
        <v>288325</v>
      </c>
      <c r="BL29" s="6">
        <v>0</v>
      </c>
      <c r="BN29" s="6">
        <v>310237.7</v>
      </c>
      <c r="BO29" s="6">
        <v>217166.4</v>
      </c>
      <c r="BP29" s="6">
        <v>93071.3</v>
      </c>
      <c r="BQ29" s="6">
        <v>0</v>
      </c>
      <c r="BR29" s="6">
        <v>310237.7</v>
      </c>
      <c r="BS29" s="6">
        <v>0</v>
      </c>
      <c r="BT29" s="6">
        <v>0</v>
      </c>
      <c r="BU29" s="6">
        <v>0</v>
      </c>
      <c r="BV29" s="6">
        <v>0</v>
      </c>
      <c r="BW29" s="6">
        <v>0</v>
      </c>
      <c r="BX29" s="169">
        <v>217166.4</v>
      </c>
      <c r="BY29" s="169">
        <v>93071.3</v>
      </c>
      <c r="BZ29" s="169">
        <v>0</v>
      </c>
      <c r="CA29" s="6">
        <v>310237.7</v>
      </c>
      <c r="CB29" s="6">
        <v>0</v>
      </c>
      <c r="CC29" s="87"/>
      <c r="CD29" s="87"/>
      <c r="CE29" s="87"/>
      <c r="CF29" s="87"/>
      <c r="CG29" s="87"/>
      <c r="CH29" s="87"/>
      <c r="CI29" s="87"/>
      <c r="CJ29" s="87"/>
      <c r="CK29" s="87"/>
      <c r="CL29" s="87"/>
      <c r="CM29" s="87"/>
      <c r="CN29" s="87"/>
      <c r="CO29" s="87"/>
      <c r="CP29" s="87"/>
      <c r="CQ29" s="87"/>
      <c r="CR29" s="87"/>
      <c r="CS29" s="87"/>
      <c r="CT29" s="87"/>
      <c r="CU29" s="87"/>
      <c r="CV29" s="87"/>
      <c r="CW29" s="87"/>
      <c r="CX29" s="87"/>
      <c r="CY29" s="87"/>
      <c r="CZ29" s="87"/>
      <c r="DA29" s="87"/>
      <c r="DB29" s="87"/>
      <c r="DC29" s="87"/>
      <c r="DD29" s="87"/>
      <c r="DE29" s="87"/>
      <c r="DF29" s="87"/>
      <c r="DG29" s="87"/>
      <c r="DH29" s="87"/>
      <c r="DI29" s="87"/>
      <c r="DJ29" s="87"/>
      <c r="DK29" s="87"/>
      <c r="DL29" s="87"/>
      <c r="DM29" s="87"/>
      <c r="DN29" s="87"/>
      <c r="DO29" s="87"/>
      <c r="DP29" s="87"/>
      <c r="DQ29" s="87"/>
      <c r="DR29" s="87"/>
      <c r="DS29" s="87"/>
      <c r="DT29" s="87"/>
      <c r="DU29" s="87"/>
      <c r="DV29" s="87"/>
      <c r="DW29" s="87"/>
      <c r="DX29" s="87"/>
      <c r="DY29" s="87"/>
      <c r="DZ29" s="87"/>
      <c r="EA29" s="87"/>
      <c r="EB29" s="87"/>
      <c r="EC29" s="87"/>
      <c r="ED29" s="87"/>
      <c r="EE29" s="87"/>
      <c r="EF29" s="87"/>
      <c r="EG29" s="87"/>
      <c r="EH29" s="87"/>
      <c r="EI29" s="87"/>
      <c r="EJ29" s="87"/>
      <c r="EK29" s="87"/>
      <c r="EL29" s="87"/>
      <c r="EM29" s="87"/>
    </row>
    <row r="30" spans="1:143" s="1" customFormat="1" ht="12.75" x14ac:dyDescent="0.2">
      <c r="A30" s="78" t="s">
        <v>30</v>
      </c>
      <c r="B30" s="6">
        <v>207507.9</v>
      </c>
      <c r="C30" s="122">
        <v>41.74</v>
      </c>
      <c r="D30" s="122">
        <v>61.74</v>
      </c>
      <c r="E30" s="122">
        <v>28.259999999999998</v>
      </c>
      <c r="F30" s="6">
        <v>58641.7</v>
      </c>
      <c r="G30" s="6">
        <v>128115.4</v>
      </c>
      <c r="H30" s="6">
        <v>20750.8</v>
      </c>
      <c r="I30" s="6">
        <v>207507.89999999997</v>
      </c>
      <c r="J30" s="6">
        <v>0</v>
      </c>
      <c r="K30" s="122">
        <v>56.74</v>
      </c>
      <c r="L30" s="122">
        <v>43.26</v>
      </c>
      <c r="M30" s="6">
        <v>0</v>
      </c>
      <c r="N30" s="6">
        <v>0</v>
      </c>
      <c r="O30" s="6">
        <v>0</v>
      </c>
      <c r="P30" s="6">
        <v>58641.7</v>
      </c>
      <c r="Q30" s="6">
        <v>128115.4</v>
      </c>
      <c r="R30" s="6">
        <v>20750.8</v>
      </c>
      <c r="S30" s="6">
        <v>207507.89999999997</v>
      </c>
      <c r="T30" s="6">
        <v>207507.9</v>
      </c>
      <c r="U30" s="6">
        <v>58641.7</v>
      </c>
      <c r="V30" s="6">
        <v>128115.4</v>
      </c>
      <c r="W30" s="6">
        <v>20750.8</v>
      </c>
      <c r="X30" s="6">
        <v>207507.89999999997</v>
      </c>
      <c r="Y30" s="6">
        <v>0</v>
      </c>
      <c r="Z30" s="6">
        <v>0</v>
      </c>
      <c r="AA30" s="6">
        <v>0</v>
      </c>
      <c r="AB30" s="6">
        <v>0</v>
      </c>
      <c r="AC30" s="169">
        <v>58641.7</v>
      </c>
      <c r="AD30" s="169">
        <v>128115.4</v>
      </c>
      <c r="AE30" s="169">
        <v>20750.8</v>
      </c>
      <c r="AF30" s="6">
        <v>207507.89999999997</v>
      </c>
      <c r="AG30" s="69"/>
      <c r="AH30" s="6">
        <v>223278.5</v>
      </c>
      <c r="AI30" s="6">
        <v>30201.1</v>
      </c>
      <c r="AJ30" s="6">
        <v>170749.5</v>
      </c>
      <c r="AK30" s="6">
        <v>22327.9</v>
      </c>
      <c r="AL30" s="6">
        <v>223278.5</v>
      </c>
      <c r="AM30" s="6">
        <v>0</v>
      </c>
      <c r="AN30" s="6">
        <v>0</v>
      </c>
      <c r="AO30" s="6">
        <v>0</v>
      </c>
      <c r="AP30" s="6">
        <v>0</v>
      </c>
      <c r="AQ30" s="6">
        <v>0</v>
      </c>
      <c r="AR30" s="169">
        <v>30201.1</v>
      </c>
      <c r="AS30" s="169">
        <v>170749.5</v>
      </c>
      <c r="AT30" s="169">
        <v>22327.9</v>
      </c>
      <c r="AU30" s="6">
        <v>223278.5</v>
      </c>
      <c r="AV30" s="88">
        <v>126093.8</v>
      </c>
      <c r="AW30" s="69"/>
      <c r="AX30" s="6">
        <v>240917.5</v>
      </c>
      <c r="AY30" s="6">
        <v>66894.299999999988</v>
      </c>
      <c r="AZ30" s="6">
        <v>149931.4</v>
      </c>
      <c r="BA30" s="6">
        <v>24091.8</v>
      </c>
      <c r="BB30" s="6">
        <v>240917.49999999997</v>
      </c>
      <c r="BC30" s="6">
        <v>0</v>
      </c>
      <c r="BD30" s="6">
        <v>0</v>
      </c>
      <c r="BE30" s="6">
        <v>0</v>
      </c>
      <c r="BF30" s="6">
        <v>0</v>
      </c>
      <c r="BG30" s="6">
        <v>0</v>
      </c>
      <c r="BH30" s="169">
        <v>66894.299999999988</v>
      </c>
      <c r="BI30" s="169">
        <v>149931.4</v>
      </c>
      <c r="BJ30" s="169">
        <v>24091.8</v>
      </c>
      <c r="BK30" s="6">
        <v>240917.49999999997</v>
      </c>
      <c r="BL30" s="88">
        <v>101747.9</v>
      </c>
      <c r="BN30" s="6">
        <v>259950</v>
      </c>
      <c r="BO30" s="6">
        <v>72857.399999999994</v>
      </c>
      <c r="BP30" s="6">
        <v>161097.60000000001</v>
      </c>
      <c r="BQ30" s="6">
        <v>25995</v>
      </c>
      <c r="BR30" s="6">
        <v>259950</v>
      </c>
      <c r="BS30" s="6">
        <v>0</v>
      </c>
      <c r="BT30" s="6">
        <v>0</v>
      </c>
      <c r="BU30" s="6">
        <v>0</v>
      </c>
      <c r="BV30" s="6">
        <v>0</v>
      </c>
      <c r="BW30" s="6">
        <v>0</v>
      </c>
      <c r="BX30" s="169">
        <v>72857.399999999994</v>
      </c>
      <c r="BY30" s="169">
        <v>161097.60000000001</v>
      </c>
      <c r="BZ30" s="169">
        <v>25995</v>
      </c>
      <c r="CA30" s="6">
        <v>259950</v>
      </c>
      <c r="CB30" s="88">
        <v>109107.6</v>
      </c>
      <c r="CC30" s="87"/>
      <c r="CD30" s="87"/>
      <c r="CE30" s="87"/>
      <c r="CF30" s="87"/>
      <c r="CG30" s="87"/>
      <c r="CH30" s="87"/>
      <c r="CI30" s="87"/>
      <c r="CJ30" s="87"/>
      <c r="CK30" s="87"/>
      <c r="CL30" s="87"/>
      <c r="CM30" s="87"/>
      <c r="CN30" s="87"/>
      <c r="CO30" s="87"/>
      <c r="CP30" s="87"/>
      <c r="CQ30" s="87"/>
      <c r="CR30" s="87"/>
      <c r="CS30" s="87"/>
      <c r="CT30" s="87"/>
      <c r="CU30" s="87"/>
      <c r="CV30" s="87"/>
      <c r="CW30" s="87"/>
      <c r="CX30" s="87"/>
      <c r="CY30" s="87"/>
      <c r="CZ30" s="87"/>
      <c r="DA30" s="87"/>
      <c r="DB30" s="87"/>
      <c r="DC30" s="87"/>
      <c r="DD30" s="87"/>
      <c r="DE30" s="87"/>
      <c r="DF30" s="87"/>
      <c r="DG30" s="87"/>
      <c r="DH30" s="87"/>
      <c r="DI30" s="87"/>
      <c r="DJ30" s="87"/>
      <c r="DK30" s="87"/>
      <c r="DL30" s="87"/>
      <c r="DM30" s="87"/>
      <c r="DN30" s="87"/>
      <c r="DO30" s="87"/>
      <c r="DP30" s="87"/>
      <c r="DQ30" s="87"/>
      <c r="DR30" s="87"/>
      <c r="DS30" s="87"/>
      <c r="DT30" s="87"/>
      <c r="DU30" s="87"/>
      <c r="DV30" s="87"/>
      <c r="DW30" s="87"/>
      <c r="DX30" s="87"/>
      <c r="DY30" s="87"/>
      <c r="DZ30" s="87"/>
      <c r="EA30" s="87"/>
      <c r="EB30" s="87"/>
      <c r="EC30" s="87"/>
      <c r="ED30" s="87"/>
      <c r="EE30" s="87"/>
      <c r="EF30" s="87"/>
      <c r="EG30" s="87"/>
      <c r="EH30" s="87"/>
      <c r="EI30" s="87"/>
      <c r="EJ30" s="87"/>
      <c r="EK30" s="87"/>
      <c r="EL30" s="87"/>
      <c r="EM30" s="87"/>
    </row>
    <row r="31" spans="1:143" s="1" customFormat="1" ht="12.75" x14ac:dyDescent="0.2">
      <c r="A31" s="123" t="s">
        <v>672</v>
      </c>
      <c r="B31" s="6">
        <v>496636.9</v>
      </c>
      <c r="C31" s="122">
        <v>26.56</v>
      </c>
      <c r="D31" s="122">
        <v>46.56</v>
      </c>
      <c r="E31" s="122">
        <v>43.44</v>
      </c>
      <c r="F31" s="6">
        <v>215739.1</v>
      </c>
      <c r="G31" s="6">
        <v>231234.1</v>
      </c>
      <c r="H31" s="6">
        <v>49663.7</v>
      </c>
      <c r="I31" s="6">
        <v>496636.9</v>
      </c>
      <c r="J31" s="6">
        <v>1412.2</v>
      </c>
      <c r="K31" s="122">
        <v>41.56</v>
      </c>
      <c r="L31" s="122">
        <v>58.44</v>
      </c>
      <c r="M31" s="6">
        <v>825.3</v>
      </c>
      <c r="N31" s="6">
        <v>586.9</v>
      </c>
      <c r="O31" s="6">
        <v>1412.1999999999998</v>
      </c>
      <c r="P31" s="6">
        <v>216564.4</v>
      </c>
      <c r="Q31" s="6">
        <v>231821</v>
      </c>
      <c r="R31" s="6">
        <v>49663.7</v>
      </c>
      <c r="S31" s="6">
        <v>498049.10000000003</v>
      </c>
      <c r="T31" s="6">
        <v>496636.9</v>
      </c>
      <c r="U31" s="6">
        <v>215739.1</v>
      </c>
      <c r="V31" s="6">
        <v>231234.1</v>
      </c>
      <c r="W31" s="6">
        <v>49663.7</v>
      </c>
      <c r="X31" s="6">
        <v>496636.9</v>
      </c>
      <c r="Y31" s="6">
        <v>1412.2</v>
      </c>
      <c r="Z31" s="6">
        <v>825.3</v>
      </c>
      <c r="AA31" s="6">
        <v>586.9</v>
      </c>
      <c r="AB31" s="6">
        <v>1412.1999999999998</v>
      </c>
      <c r="AC31" s="169">
        <v>216564.4</v>
      </c>
      <c r="AD31" s="169">
        <v>231821</v>
      </c>
      <c r="AE31" s="169">
        <v>49663.7</v>
      </c>
      <c r="AF31" s="6">
        <v>498049.10000000003</v>
      </c>
      <c r="AG31" s="69"/>
      <c r="AH31" s="6">
        <v>534381.30000000005</v>
      </c>
      <c r="AI31" s="6">
        <v>374066.9</v>
      </c>
      <c r="AJ31" s="6">
        <v>160314.4</v>
      </c>
      <c r="AK31" s="6">
        <v>0</v>
      </c>
      <c r="AL31" s="6">
        <v>534381.30000000005</v>
      </c>
      <c r="AM31" s="6">
        <v>1519.5</v>
      </c>
      <c r="AN31" s="6">
        <v>1291.5999999999999</v>
      </c>
      <c r="AO31" s="6">
        <v>227.9</v>
      </c>
      <c r="AP31" s="6">
        <v>0</v>
      </c>
      <c r="AQ31" s="6">
        <v>1519.5</v>
      </c>
      <c r="AR31" s="169">
        <v>375358.5</v>
      </c>
      <c r="AS31" s="169">
        <v>160542.29999999999</v>
      </c>
      <c r="AT31" s="169">
        <v>0</v>
      </c>
      <c r="AU31" s="6">
        <v>535900.80000000005</v>
      </c>
      <c r="AV31" s="6">
        <v>0</v>
      </c>
      <c r="AW31" s="69"/>
      <c r="AX31" s="6">
        <v>576597.4</v>
      </c>
      <c r="AY31" s="6">
        <v>403618.2</v>
      </c>
      <c r="AZ31" s="6">
        <v>172979.20000000001</v>
      </c>
      <c r="BA31" s="6">
        <v>0</v>
      </c>
      <c r="BB31" s="6">
        <v>576597.4</v>
      </c>
      <c r="BC31" s="6">
        <v>1639.5</v>
      </c>
      <c r="BD31" s="6">
        <v>1393.6</v>
      </c>
      <c r="BE31" s="6">
        <v>245.9</v>
      </c>
      <c r="BF31" s="6">
        <v>0</v>
      </c>
      <c r="BG31" s="6">
        <v>1639.5</v>
      </c>
      <c r="BH31" s="169">
        <v>405011.8</v>
      </c>
      <c r="BI31" s="169">
        <v>173225.1</v>
      </c>
      <c r="BJ31" s="169">
        <v>0</v>
      </c>
      <c r="BK31" s="6">
        <v>578236.9</v>
      </c>
      <c r="BL31" s="6">
        <v>0</v>
      </c>
      <c r="BN31" s="6">
        <v>622148.6</v>
      </c>
      <c r="BO31" s="6">
        <v>435503.9</v>
      </c>
      <c r="BP31" s="6">
        <v>186644.6</v>
      </c>
      <c r="BQ31" s="6">
        <v>0</v>
      </c>
      <c r="BR31" s="6">
        <v>622148.5</v>
      </c>
      <c r="BS31" s="6">
        <v>1769</v>
      </c>
      <c r="BT31" s="6">
        <v>1503.7</v>
      </c>
      <c r="BU31" s="6">
        <v>265.39999999999998</v>
      </c>
      <c r="BV31" s="6">
        <v>0</v>
      </c>
      <c r="BW31" s="6">
        <v>1769.1</v>
      </c>
      <c r="BX31" s="169">
        <v>437007.60000000003</v>
      </c>
      <c r="BY31" s="169">
        <v>186910</v>
      </c>
      <c r="BZ31" s="169">
        <v>0</v>
      </c>
      <c r="CA31" s="6">
        <v>623917.60000000009</v>
      </c>
      <c r="CB31" s="6">
        <v>0</v>
      </c>
      <c r="CC31" s="87"/>
      <c r="CD31" s="87"/>
      <c r="CE31" s="87"/>
      <c r="CF31" s="87"/>
      <c r="CG31" s="87"/>
      <c r="CH31" s="87"/>
      <c r="CI31" s="87"/>
      <c r="CJ31" s="87"/>
      <c r="CK31" s="87"/>
      <c r="CL31" s="87"/>
      <c r="CM31" s="87"/>
      <c r="CN31" s="87"/>
      <c r="CO31" s="87"/>
      <c r="CP31" s="87"/>
      <c r="CQ31" s="87"/>
      <c r="CR31" s="87"/>
      <c r="CS31" s="87"/>
      <c r="CT31" s="87"/>
      <c r="CU31" s="87"/>
      <c r="CV31" s="87"/>
      <c r="CW31" s="87"/>
      <c r="CX31" s="87"/>
      <c r="CY31" s="87"/>
      <c r="CZ31" s="87"/>
      <c r="DA31" s="87"/>
      <c r="DB31" s="87"/>
      <c r="DC31" s="87"/>
      <c r="DD31" s="87"/>
      <c r="DE31" s="87"/>
      <c r="DF31" s="87"/>
      <c r="DG31" s="87"/>
      <c r="DH31" s="87"/>
      <c r="DI31" s="87"/>
      <c r="DJ31" s="87"/>
      <c r="DK31" s="87"/>
      <c r="DL31" s="87"/>
      <c r="DM31" s="87"/>
      <c r="DN31" s="87"/>
      <c r="DO31" s="87"/>
      <c r="DP31" s="87"/>
      <c r="DQ31" s="87"/>
      <c r="DR31" s="87"/>
      <c r="DS31" s="87"/>
      <c r="DT31" s="87"/>
      <c r="DU31" s="87"/>
      <c r="DV31" s="87"/>
      <c r="DW31" s="87"/>
      <c r="DX31" s="87"/>
      <c r="DY31" s="87"/>
      <c r="DZ31" s="87"/>
      <c r="EA31" s="87"/>
      <c r="EB31" s="87"/>
      <c r="EC31" s="87"/>
      <c r="ED31" s="87"/>
      <c r="EE31" s="87"/>
      <c r="EF31" s="87"/>
      <c r="EG31" s="87"/>
      <c r="EH31" s="87"/>
      <c r="EI31" s="87"/>
      <c r="EJ31" s="87"/>
      <c r="EK31" s="87"/>
      <c r="EL31" s="87"/>
      <c r="EM31" s="87"/>
    </row>
    <row r="32" spans="1:143" s="1" customFormat="1" ht="12.75" x14ac:dyDescent="0.2">
      <c r="A32" s="78" t="s">
        <v>32</v>
      </c>
      <c r="B32" s="6">
        <v>920300.3</v>
      </c>
      <c r="C32" s="122">
        <v>19.739999999999998</v>
      </c>
      <c r="D32" s="122">
        <v>39.739999999999995</v>
      </c>
      <c r="E32" s="122">
        <v>50.260000000000005</v>
      </c>
      <c r="F32" s="6">
        <v>462543</v>
      </c>
      <c r="G32" s="6">
        <v>365727.3</v>
      </c>
      <c r="H32" s="6">
        <v>92030</v>
      </c>
      <c r="I32" s="6">
        <v>920300.3</v>
      </c>
      <c r="J32" s="6">
        <v>4023.4</v>
      </c>
      <c r="K32" s="122">
        <v>34.739999999999995</v>
      </c>
      <c r="L32" s="122">
        <v>65.260000000000005</v>
      </c>
      <c r="M32" s="6">
        <v>2625.7</v>
      </c>
      <c r="N32" s="6">
        <v>1397.7</v>
      </c>
      <c r="O32" s="6">
        <v>4023.3999999999996</v>
      </c>
      <c r="P32" s="6">
        <v>465168.7</v>
      </c>
      <c r="Q32" s="6">
        <v>367125</v>
      </c>
      <c r="R32" s="6">
        <v>92030</v>
      </c>
      <c r="S32" s="6">
        <v>924323.7</v>
      </c>
      <c r="T32" s="6">
        <v>920300.3</v>
      </c>
      <c r="U32" s="6">
        <v>462543</v>
      </c>
      <c r="V32" s="6">
        <v>365727.3</v>
      </c>
      <c r="W32" s="6">
        <v>92030</v>
      </c>
      <c r="X32" s="6">
        <v>920300.3</v>
      </c>
      <c r="Y32" s="6">
        <v>4023.4</v>
      </c>
      <c r="Z32" s="6">
        <v>2625.7</v>
      </c>
      <c r="AA32" s="6">
        <v>1397.7</v>
      </c>
      <c r="AB32" s="6">
        <v>4023.3999999999996</v>
      </c>
      <c r="AC32" s="169">
        <v>465168.7</v>
      </c>
      <c r="AD32" s="169">
        <v>367125</v>
      </c>
      <c r="AE32" s="169">
        <v>92030</v>
      </c>
      <c r="AF32" s="6">
        <v>924323.7</v>
      </c>
      <c r="AG32" s="69"/>
      <c r="AH32" s="6">
        <v>990243.1</v>
      </c>
      <c r="AI32" s="6">
        <v>467821.39999999997</v>
      </c>
      <c r="AJ32" s="6">
        <v>423397.4</v>
      </c>
      <c r="AK32" s="6">
        <v>99024.3</v>
      </c>
      <c r="AL32" s="6">
        <v>990243.10000000009</v>
      </c>
      <c r="AM32" s="6">
        <v>4329.2</v>
      </c>
      <c r="AN32" s="6">
        <v>3679.8</v>
      </c>
      <c r="AO32" s="6">
        <v>649.4</v>
      </c>
      <c r="AP32" s="6">
        <v>0</v>
      </c>
      <c r="AQ32" s="6">
        <v>4329.2</v>
      </c>
      <c r="AR32" s="169">
        <v>471501.19999999995</v>
      </c>
      <c r="AS32" s="169">
        <v>424046.80000000005</v>
      </c>
      <c r="AT32" s="169">
        <v>99024.3</v>
      </c>
      <c r="AU32" s="6">
        <v>994572.3</v>
      </c>
      <c r="AV32" s="88">
        <v>225348.8</v>
      </c>
      <c r="AW32" s="69"/>
      <c r="AX32" s="6">
        <v>1065501.6000000001</v>
      </c>
      <c r="AY32" s="6">
        <v>574770.30000000005</v>
      </c>
      <c r="AZ32" s="6">
        <v>384181.1</v>
      </c>
      <c r="BA32" s="6">
        <v>106550.2</v>
      </c>
      <c r="BB32" s="6">
        <v>1065501.6000000001</v>
      </c>
      <c r="BC32" s="6">
        <v>4658.2</v>
      </c>
      <c r="BD32" s="6">
        <v>3959.5</v>
      </c>
      <c r="BE32" s="6">
        <v>698.7</v>
      </c>
      <c r="BF32" s="6">
        <v>0</v>
      </c>
      <c r="BG32" s="6">
        <v>4658.2</v>
      </c>
      <c r="BH32" s="169">
        <v>578729.80000000005</v>
      </c>
      <c r="BI32" s="169">
        <v>384879.8</v>
      </c>
      <c r="BJ32" s="169">
        <v>106550.2</v>
      </c>
      <c r="BK32" s="6">
        <v>1070159.8</v>
      </c>
      <c r="BL32" s="88">
        <v>171080.8</v>
      </c>
      <c r="BN32" s="6">
        <v>1149676.2</v>
      </c>
      <c r="BO32" s="6">
        <v>621005.9</v>
      </c>
      <c r="BP32" s="6">
        <v>413702.7</v>
      </c>
      <c r="BQ32" s="6">
        <v>114967.6</v>
      </c>
      <c r="BR32" s="6">
        <v>1149676.2000000002</v>
      </c>
      <c r="BS32" s="6">
        <v>5026.2</v>
      </c>
      <c r="BT32" s="6">
        <v>4272.3</v>
      </c>
      <c r="BU32" s="6">
        <v>753.9</v>
      </c>
      <c r="BV32" s="6">
        <v>0</v>
      </c>
      <c r="BW32" s="6">
        <v>5026.2</v>
      </c>
      <c r="BX32" s="169">
        <v>625278.20000000007</v>
      </c>
      <c r="BY32" s="169">
        <v>414456.60000000003</v>
      </c>
      <c r="BZ32" s="169">
        <v>114967.6</v>
      </c>
      <c r="CA32" s="6">
        <v>1154702.4000000001</v>
      </c>
      <c r="CB32" s="88">
        <v>183767.5</v>
      </c>
      <c r="CC32" s="87"/>
      <c r="CD32" s="87"/>
      <c r="CE32" s="87"/>
      <c r="CF32" s="87"/>
      <c r="CG32" s="87"/>
      <c r="CH32" s="87"/>
      <c r="CI32" s="87"/>
      <c r="CJ32" s="87"/>
      <c r="CK32" s="87"/>
      <c r="CL32" s="87"/>
      <c r="CM32" s="87"/>
      <c r="CN32" s="87"/>
      <c r="CO32" s="87"/>
      <c r="CP32" s="87"/>
      <c r="CQ32" s="87"/>
      <c r="CR32" s="87"/>
      <c r="CS32" s="87"/>
      <c r="CT32" s="87"/>
      <c r="CU32" s="87"/>
      <c r="CV32" s="87"/>
      <c r="CW32" s="87"/>
      <c r="CX32" s="87"/>
      <c r="CY32" s="87"/>
      <c r="CZ32" s="87"/>
      <c r="DA32" s="87"/>
      <c r="DB32" s="87"/>
      <c r="DC32" s="87"/>
      <c r="DD32" s="87"/>
      <c r="DE32" s="87"/>
      <c r="DF32" s="87"/>
      <c r="DG32" s="87"/>
      <c r="DH32" s="87"/>
      <c r="DI32" s="87"/>
      <c r="DJ32" s="87"/>
      <c r="DK32" s="87"/>
      <c r="DL32" s="87"/>
      <c r="DM32" s="87"/>
      <c r="DN32" s="87"/>
      <c r="DO32" s="87"/>
      <c r="DP32" s="87"/>
      <c r="DQ32" s="87"/>
      <c r="DR32" s="87"/>
      <c r="DS32" s="87"/>
      <c r="DT32" s="87"/>
      <c r="DU32" s="87"/>
      <c r="DV32" s="87"/>
      <c r="DW32" s="87"/>
      <c r="DX32" s="87"/>
      <c r="DY32" s="87"/>
      <c r="DZ32" s="87"/>
      <c r="EA32" s="87"/>
      <c r="EB32" s="87"/>
      <c r="EC32" s="87"/>
      <c r="ED32" s="87"/>
      <c r="EE32" s="87"/>
      <c r="EF32" s="87"/>
      <c r="EG32" s="87"/>
      <c r="EH32" s="87"/>
      <c r="EI32" s="87"/>
      <c r="EJ32" s="87"/>
      <c r="EK32" s="87"/>
      <c r="EL32" s="87"/>
      <c r="EM32" s="87"/>
    </row>
    <row r="33" spans="1:143" s="1" customFormat="1" ht="12.75" x14ac:dyDescent="0.2">
      <c r="A33" s="78" t="s">
        <v>33</v>
      </c>
      <c r="B33" s="6">
        <v>250270.6</v>
      </c>
      <c r="C33" s="122">
        <v>49.83</v>
      </c>
      <c r="D33" s="122">
        <v>69.83</v>
      </c>
      <c r="E33" s="122">
        <v>20.170000000000002</v>
      </c>
      <c r="F33" s="6">
        <v>50479.5</v>
      </c>
      <c r="G33" s="6">
        <v>174764</v>
      </c>
      <c r="H33" s="6">
        <v>25027.1</v>
      </c>
      <c r="I33" s="6">
        <v>250270.6</v>
      </c>
      <c r="J33" s="6">
        <v>0</v>
      </c>
      <c r="K33" s="122">
        <v>64.83</v>
      </c>
      <c r="L33" s="122">
        <v>35.17</v>
      </c>
      <c r="M33" s="6">
        <v>0</v>
      </c>
      <c r="N33" s="6">
        <v>0</v>
      </c>
      <c r="O33" s="6">
        <v>0</v>
      </c>
      <c r="P33" s="6">
        <v>50479.5</v>
      </c>
      <c r="Q33" s="6">
        <v>174764</v>
      </c>
      <c r="R33" s="6">
        <v>25027.1</v>
      </c>
      <c r="S33" s="6">
        <v>250270.6</v>
      </c>
      <c r="T33" s="6">
        <v>231892.80000000002</v>
      </c>
      <c r="U33" s="6">
        <v>46772.800000000003</v>
      </c>
      <c r="V33" s="6">
        <v>161930.70000000001</v>
      </c>
      <c r="W33" s="6">
        <v>23189.3</v>
      </c>
      <c r="X33" s="6">
        <v>231892.8</v>
      </c>
      <c r="Y33" s="6">
        <v>0</v>
      </c>
      <c r="Z33" s="6">
        <v>0</v>
      </c>
      <c r="AA33" s="6">
        <v>0</v>
      </c>
      <c r="AB33" s="6">
        <v>0</v>
      </c>
      <c r="AC33" s="169">
        <v>46772.800000000003</v>
      </c>
      <c r="AD33" s="169">
        <v>161930.70000000001</v>
      </c>
      <c r="AE33" s="169">
        <v>23189.3</v>
      </c>
      <c r="AF33" s="6">
        <v>231892.8</v>
      </c>
      <c r="AG33" s="69"/>
      <c r="AH33" s="6">
        <v>247661.5</v>
      </c>
      <c r="AI33" s="6">
        <v>13643.4</v>
      </c>
      <c r="AJ33" s="6">
        <v>209251.90000000002</v>
      </c>
      <c r="AK33" s="6">
        <v>24766.2</v>
      </c>
      <c r="AL33" s="6">
        <v>247661.50000000003</v>
      </c>
      <c r="AM33" s="6">
        <v>0</v>
      </c>
      <c r="AN33" s="6">
        <v>0</v>
      </c>
      <c r="AO33" s="6">
        <v>0</v>
      </c>
      <c r="AP33" s="6">
        <v>0</v>
      </c>
      <c r="AQ33" s="6">
        <v>0</v>
      </c>
      <c r="AR33" s="169">
        <v>13643.4</v>
      </c>
      <c r="AS33" s="169">
        <v>209251.90000000002</v>
      </c>
      <c r="AT33" s="169">
        <v>24766.2</v>
      </c>
      <c r="AU33" s="6">
        <v>247661.50000000003</v>
      </c>
      <c r="AV33" s="6">
        <v>159719.6</v>
      </c>
      <c r="AW33" s="69"/>
      <c r="AX33" s="6">
        <v>265245.5</v>
      </c>
      <c r="AY33" s="6">
        <v>58385.4</v>
      </c>
      <c r="AZ33" s="6">
        <v>180335.5</v>
      </c>
      <c r="BA33" s="6">
        <v>26524.6</v>
      </c>
      <c r="BB33" s="6">
        <v>265245.5</v>
      </c>
      <c r="BC33" s="6">
        <v>0</v>
      </c>
      <c r="BD33" s="6">
        <v>0</v>
      </c>
      <c r="BE33" s="6">
        <v>0</v>
      </c>
      <c r="BF33" s="6">
        <v>0</v>
      </c>
      <c r="BG33" s="6">
        <v>0</v>
      </c>
      <c r="BH33" s="169">
        <v>58385.4</v>
      </c>
      <c r="BI33" s="169">
        <v>180335.5</v>
      </c>
      <c r="BJ33" s="169">
        <v>26524.6</v>
      </c>
      <c r="BK33" s="6">
        <v>265245.5</v>
      </c>
      <c r="BL33" s="6">
        <v>127286.39999999999</v>
      </c>
      <c r="BN33" s="6">
        <v>284343.2</v>
      </c>
      <c r="BO33" s="6">
        <v>61821.999999999993</v>
      </c>
      <c r="BP33" s="6">
        <v>194086.90000000002</v>
      </c>
      <c r="BQ33" s="6">
        <v>28434.3</v>
      </c>
      <c r="BR33" s="6">
        <v>284343.2</v>
      </c>
      <c r="BS33" s="6">
        <v>0</v>
      </c>
      <c r="BT33" s="6">
        <v>0</v>
      </c>
      <c r="BU33" s="6">
        <v>0</v>
      </c>
      <c r="BV33" s="6">
        <v>0</v>
      </c>
      <c r="BW33" s="6">
        <v>0</v>
      </c>
      <c r="BX33" s="169">
        <v>61821.999999999993</v>
      </c>
      <c r="BY33" s="169">
        <v>194086.90000000002</v>
      </c>
      <c r="BZ33" s="169">
        <v>28434.3</v>
      </c>
      <c r="CA33" s="6">
        <v>284343.2</v>
      </c>
      <c r="CB33" s="6">
        <v>137218.30000000002</v>
      </c>
      <c r="CC33" s="87"/>
      <c r="CD33" s="87"/>
      <c r="CE33" s="87"/>
      <c r="CF33" s="87"/>
      <c r="CG33" s="87"/>
      <c r="CH33" s="87"/>
      <c r="CI33" s="87"/>
      <c r="CJ33" s="87"/>
      <c r="CK33" s="87"/>
      <c r="CL33" s="87"/>
      <c r="CM33" s="87"/>
      <c r="CN33" s="87"/>
      <c r="CO33" s="87"/>
      <c r="CP33" s="87"/>
      <c r="CQ33" s="87"/>
      <c r="CR33" s="87"/>
      <c r="CS33" s="87"/>
      <c r="CT33" s="87"/>
      <c r="CU33" s="87"/>
      <c r="CV33" s="87"/>
      <c r="CW33" s="87"/>
      <c r="CX33" s="87"/>
      <c r="CY33" s="87"/>
      <c r="CZ33" s="87"/>
      <c r="DA33" s="87"/>
      <c r="DB33" s="87"/>
      <c r="DC33" s="87"/>
      <c r="DD33" s="87"/>
      <c r="DE33" s="87"/>
      <c r="DF33" s="87"/>
      <c r="DG33" s="87"/>
      <c r="DH33" s="87"/>
      <c r="DI33" s="87"/>
      <c r="DJ33" s="87"/>
      <c r="DK33" s="87"/>
      <c r="DL33" s="87"/>
      <c r="DM33" s="87"/>
      <c r="DN33" s="87"/>
      <c r="DO33" s="87"/>
      <c r="DP33" s="87"/>
      <c r="DQ33" s="87"/>
      <c r="DR33" s="87"/>
      <c r="DS33" s="87"/>
      <c r="DT33" s="87"/>
      <c r="DU33" s="87"/>
      <c r="DV33" s="87"/>
      <c r="DW33" s="87"/>
      <c r="DX33" s="87"/>
      <c r="DY33" s="87"/>
      <c r="DZ33" s="87"/>
      <c r="EA33" s="87"/>
      <c r="EB33" s="87"/>
      <c r="EC33" s="87"/>
      <c r="ED33" s="87"/>
      <c r="EE33" s="87"/>
      <c r="EF33" s="87"/>
      <c r="EG33" s="87"/>
      <c r="EH33" s="87"/>
      <c r="EI33" s="87"/>
      <c r="EJ33" s="87"/>
      <c r="EK33" s="87"/>
      <c r="EL33" s="87"/>
      <c r="EM33" s="87"/>
    </row>
    <row r="34" spans="1:143" s="1" customFormat="1" ht="12.75" x14ac:dyDescent="0.2">
      <c r="A34" s="78" t="s">
        <v>155</v>
      </c>
      <c r="B34" s="6">
        <v>424046</v>
      </c>
      <c r="C34" s="122">
        <v>30.67</v>
      </c>
      <c r="D34" s="122">
        <v>50.67</v>
      </c>
      <c r="E34" s="122">
        <v>39.33</v>
      </c>
      <c r="F34" s="6">
        <v>166777.29999999999</v>
      </c>
      <c r="G34" s="6">
        <v>214864.1</v>
      </c>
      <c r="H34" s="6">
        <v>42404.6</v>
      </c>
      <c r="I34" s="6">
        <v>424046</v>
      </c>
      <c r="J34" s="6">
        <v>0</v>
      </c>
      <c r="K34" s="122">
        <v>45.67</v>
      </c>
      <c r="L34" s="122">
        <v>54.33</v>
      </c>
      <c r="M34" s="6">
        <v>0</v>
      </c>
      <c r="N34" s="6">
        <v>0</v>
      </c>
      <c r="O34" s="6">
        <v>0</v>
      </c>
      <c r="P34" s="6">
        <v>166777.29999999999</v>
      </c>
      <c r="Q34" s="6">
        <v>214864.1</v>
      </c>
      <c r="R34" s="6">
        <v>42404.6</v>
      </c>
      <c r="S34" s="6">
        <v>424046</v>
      </c>
      <c r="T34" s="6">
        <v>415611.06597</v>
      </c>
      <c r="U34" s="6">
        <v>163459.9</v>
      </c>
      <c r="V34" s="6">
        <v>210590.1</v>
      </c>
      <c r="W34" s="6">
        <v>41561.1</v>
      </c>
      <c r="X34" s="6">
        <v>415611.1</v>
      </c>
      <c r="Y34" s="6">
        <v>0</v>
      </c>
      <c r="Z34" s="6">
        <v>0</v>
      </c>
      <c r="AA34" s="6">
        <v>0</v>
      </c>
      <c r="AB34" s="6">
        <v>0</v>
      </c>
      <c r="AC34" s="169">
        <v>163459.9</v>
      </c>
      <c r="AD34" s="169">
        <v>210590.1</v>
      </c>
      <c r="AE34" s="169">
        <v>41561.1</v>
      </c>
      <c r="AF34" s="6">
        <v>415611.1</v>
      </c>
      <c r="AG34" s="69"/>
      <c r="AH34" s="6">
        <v>440963.3</v>
      </c>
      <c r="AI34" s="6">
        <v>146344.29999999999</v>
      </c>
      <c r="AJ34" s="6">
        <v>250522.7</v>
      </c>
      <c r="AK34" s="6">
        <v>44096.3</v>
      </c>
      <c r="AL34" s="6">
        <v>440963.3</v>
      </c>
      <c r="AM34" s="6">
        <v>0</v>
      </c>
      <c r="AN34" s="6">
        <v>0</v>
      </c>
      <c r="AO34" s="6">
        <v>0</v>
      </c>
      <c r="AP34" s="6">
        <v>0</v>
      </c>
      <c r="AQ34" s="6">
        <v>0</v>
      </c>
      <c r="AR34" s="169">
        <v>146344.29999999999</v>
      </c>
      <c r="AS34" s="169">
        <v>250522.7</v>
      </c>
      <c r="AT34" s="169">
        <v>44096.3</v>
      </c>
      <c r="AU34" s="6">
        <v>440963.3</v>
      </c>
      <c r="AV34" s="88">
        <v>162330</v>
      </c>
      <c r="AW34" s="69"/>
      <c r="AX34" s="6">
        <v>457278.9</v>
      </c>
      <c r="AY34" s="6">
        <v>191128</v>
      </c>
      <c r="AZ34" s="6">
        <v>220423</v>
      </c>
      <c r="BA34" s="6">
        <v>45727.9</v>
      </c>
      <c r="BB34" s="6">
        <v>457278.9</v>
      </c>
      <c r="BC34" s="6">
        <v>0</v>
      </c>
      <c r="BD34" s="6">
        <v>0</v>
      </c>
      <c r="BE34" s="6">
        <v>0</v>
      </c>
      <c r="BF34" s="6">
        <v>0</v>
      </c>
      <c r="BG34" s="6">
        <v>0</v>
      </c>
      <c r="BH34" s="169">
        <v>191128</v>
      </c>
      <c r="BI34" s="169">
        <v>220423</v>
      </c>
      <c r="BJ34" s="169">
        <v>45727.9</v>
      </c>
      <c r="BK34" s="6">
        <v>457278.9</v>
      </c>
      <c r="BL34" s="88">
        <v>128967.2</v>
      </c>
      <c r="BN34" s="6">
        <v>474198.2</v>
      </c>
      <c r="BO34" s="6">
        <v>190211.00000000003</v>
      </c>
      <c r="BP34" s="6">
        <v>236567.4</v>
      </c>
      <c r="BQ34" s="6">
        <v>47419.8</v>
      </c>
      <c r="BR34" s="6">
        <v>474198.2</v>
      </c>
      <c r="BS34" s="6">
        <v>0</v>
      </c>
      <c r="BT34" s="6">
        <v>0</v>
      </c>
      <c r="BU34" s="6">
        <v>0</v>
      </c>
      <c r="BV34" s="6">
        <v>0</v>
      </c>
      <c r="BW34" s="6">
        <v>0</v>
      </c>
      <c r="BX34" s="169">
        <v>190211.00000000003</v>
      </c>
      <c r="BY34" s="169">
        <v>236567.4</v>
      </c>
      <c r="BZ34" s="169">
        <v>47419.8</v>
      </c>
      <c r="CA34" s="6">
        <v>474198.2</v>
      </c>
      <c r="CB34" s="88">
        <v>141727.79999999999</v>
      </c>
      <c r="CC34" s="87"/>
      <c r="CD34" s="87"/>
      <c r="CE34" s="87"/>
      <c r="CF34" s="87"/>
      <c r="CG34" s="87"/>
      <c r="CH34" s="87"/>
      <c r="CI34" s="87"/>
      <c r="CJ34" s="87"/>
      <c r="CK34" s="87"/>
      <c r="CL34" s="87"/>
      <c r="CM34" s="87"/>
      <c r="CN34" s="87"/>
      <c r="CO34" s="87"/>
      <c r="CP34" s="87"/>
      <c r="CQ34" s="87"/>
      <c r="CR34" s="87"/>
      <c r="CS34" s="87"/>
      <c r="CT34" s="87"/>
      <c r="CU34" s="87"/>
      <c r="CV34" s="87"/>
      <c r="CW34" s="87"/>
      <c r="CX34" s="87"/>
      <c r="CY34" s="87"/>
      <c r="CZ34" s="87"/>
      <c r="DA34" s="87"/>
      <c r="DB34" s="87"/>
      <c r="DC34" s="87"/>
      <c r="DD34" s="87"/>
      <c r="DE34" s="87"/>
      <c r="DF34" s="87"/>
      <c r="DG34" s="87"/>
      <c r="DH34" s="87"/>
      <c r="DI34" s="87"/>
      <c r="DJ34" s="87"/>
      <c r="DK34" s="87"/>
      <c r="DL34" s="87"/>
      <c r="DM34" s="87"/>
      <c r="DN34" s="87"/>
      <c r="DO34" s="87"/>
      <c r="DP34" s="87"/>
      <c r="DQ34" s="87"/>
      <c r="DR34" s="87"/>
      <c r="DS34" s="87"/>
      <c r="DT34" s="87"/>
      <c r="DU34" s="87"/>
      <c r="DV34" s="87"/>
      <c r="DW34" s="87"/>
      <c r="DX34" s="87"/>
      <c r="DY34" s="87"/>
      <c r="DZ34" s="87"/>
      <c r="EA34" s="87"/>
      <c r="EB34" s="87"/>
      <c r="EC34" s="87"/>
      <c r="ED34" s="87"/>
      <c r="EE34" s="87"/>
      <c r="EF34" s="87"/>
      <c r="EG34" s="87"/>
      <c r="EH34" s="87"/>
      <c r="EI34" s="87"/>
      <c r="EJ34" s="87"/>
      <c r="EK34" s="87"/>
      <c r="EL34" s="87"/>
      <c r="EM34" s="87"/>
    </row>
    <row r="35" spans="1:143" s="158" customFormat="1" ht="12.75" x14ac:dyDescent="0.2">
      <c r="A35" s="141" t="s">
        <v>673</v>
      </c>
      <c r="B35" s="153">
        <v>24931779.600000001</v>
      </c>
      <c r="C35" s="171"/>
      <c r="D35" s="171"/>
      <c r="E35" s="171"/>
      <c r="F35" s="153">
        <v>13240803.6</v>
      </c>
      <c r="G35" s="153">
        <v>9432963.4999999981</v>
      </c>
      <c r="H35" s="153">
        <v>2258012.5000000005</v>
      </c>
      <c r="I35" s="153">
        <v>24931779.600000001</v>
      </c>
      <c r="J35" s="153">
        <v>104761.60000000001</v>
      </c>
      <c r="K35" s="153"/>
      <c r="L35" s="153"/>
      <c r="M35" s="153">
        <v>76010.599999999977</v>
      </c>
      <c r="N35" s="153">
        <v>28751.000000000007</v>
      </c>
      <c r="O35" s="153">
        <v>104761.60000000001</v>
      </c>
      <c r="P35" s="153">
        <v>13316814.199999997</v>
      </c>
      <c r="Q35" s="153">
        <v>9461714.4999999981</v>
      </c>
      <c r="R35" s="153">
        <v>2258012.5000000005</v>
      </c>
      <c r="S35" s="153">
        <v>25036541.199999996</v>
      </c>
      <c r="T35" s="153">
        <v>24892093.265969999</v>
      </c>
      <c r="U35" s="153">
        <v>13226636</v>
      </c>
      <c r="V35" s="153">
        <v>9411413.4999999981</v>
      </c>
      <c r="W35" s="153">
        <v>2254043.8000000003</v>
      </c>
      <c r="X35" s="153">
        <v>24892093.300000001</v>
      </c>
      <c r="Y35" s="153">
        <v>104761.60000000001</v>
      </c>
      <c r="Z35" s="153">
        <v>76010.599999999977</v>
      </c>
      <c r="AA35" s="153">
        <v>28751.000000000007</v>
      </c>
      <c r="AB35" s="153">
        <v>104761.60000000001</v>
      </c>
      <c r="AC35" s="153">
        <v>13302646.599999998</v>
      </c>
      <c r="AD35" s="153">
        <v>9440164.4999999981</v>
      </c>
      <c r="AE35" s="153">
        <v>2254043.8000000003</v>
      </c>
      <c r="AF35" s="153">
        <v>24996854.899999999</v>
      </c>
      <c r="AG35" s="70"/>
      <c r="AH35" s="153">
        <v>26711158.400000002</v>
      </c>
      <c r="AI35" s="153">
        <v>14276405.400000002</v>
      </c>
      <c r="AJ35" s="153">
        <v>10224979.700000001</v>
      </c>
      <c r="AK35" s="153">
        <v>2209773.1999999997</v>
      </c>
      <c r="AL35" s="153">
        <v>26711158.300000001</v>
      </c>
      <c r="AM35" s="153">
        <v>113168.50000000001</v>
      </c>
      <c r="AN35" s="153">
        <v>96193.300000000017</v>
      </c>
      <c r="AO35" s="153">
        <v>13381.499999999998</v>
      </c>
      <c r="AP35" s="153">
        <v>3593.8</v>
      </c>
      <c r="AQ35" s="153">
        <v>113168.60000000002</v>
      </c>
      <c r="AR35" s="153">
        <v>14372598.699999999</v>
      </c>
      <c r="AS35" s="153">
        <v>10238361.200000001</v>
      </c>
      <c r="AT35" s="153">
        <v>2213367</v>
      </c>
      <c r="AU35" s="153">
        <v>26824326.899999999</v>
      </c>
      <c r="AV35" s="153">
        <v>4421405.1999999993</v>
      </c>
      <c r="AW35" s="70"/>
      <c r="AX35" s="153">
        <v>28732211.200000003</v>
      </c>
      <c r="AY35" s="153">
        <v>16995475.700000003</v>
      </c>
      <c r="AZ35" s="153">
        <v>9362357.6999999993</v>
      </c>
      <c r="BA35" s="153">
        <v>2374377.7000000002</v>
      </c>
      <c r="BB35" s="153">
        <v>28732211.100000005</v>
      </c>
      <c r="BC35" s="153">
        <v>123822.09999999998</v>
      </c>
      <c r="BD35" s="153">
        <v>105248.9</v>
      </c>
      <c r="BE35" s="153">
        <v>14700.200000000003</v>
      </c>
      <c r="BF35" s="153">
        <v>3873.1000000000004</v>
      </c>
      <c r="BG35" s="153">
        <v>123822.19999999998</v>
      </c>
      <c r="BH35" s="153">
        <v>17100724.600000001</v>
      </c>
      <c r="BI35" s="153">
        <v>9377057.9000000004</v>
      </c>
      <c r="BJ35" s="153">
        <v>2378250.8000000003</v>
      </c>
      <c r="BK35" s="153">
        <v>28856033.300000001</v>
      </c>
      <c r="BL35" s="153">
        <v>3117071.8</v>
      </c>
      <c r="BM35" s="1"/>
      <c r="BN35" s="153">
        <v>30894578.399999999</v>
      </c>
      <c r="BO35" s="153">
        <v>18267607.099999998</v>
      </c>
      <c r="BP35" s="153">
        <v>10074831.100000001</v>
      </c>
      <c r="BQ35" s="153">
        <v>2552140</v>
      </c>
      <c r="BR35" s="153">
        <v>30894578.199999999</v>
      </c>
      <c r="BS35" s="153">
        <v>134148.6</v>
      </c>
      <c r="BT35" s="153">
        <v>114026.5</v>
      </c>
      <c r="BU35" s="153">
        <v>15947.899999999998</v>
      </c>
      <c r="BV35" s="153">
        <v>4174.4000000000005</v>
      </c>
      <c r="BW35" s="153">
        <v>134148.80000000002</v>
      </c>
      <c r="BX35" s="153">
        <v>18381633.599999994</v>
      </c>
      <c r="BY35" s="153">
        <v>10090779.000000002</v>
      </c>
      <c r="BZ35" s="153">
        <v>2556314.3999999994</v>
      </c>
      <c r="CA35" s="153">
        <v>31028726.999999996</v>
      </c>
      <c r="CB35" s="153">
        <v>3358597.4</v>
      </c>
      <c r="CC35" s="172"/>
      <c r="CD35" s="172"/>
      <c r="CE35" s="172"/>
      <c r="CF35" s="172"/>
      <c r="CG35" s="172"/>
      <c r="CH35" s="172"/>
      <c r="CI35" s="172"/>
      <c r="CJ35" s="172"/>
      <c r="CK35" s="172"/>
      <c r="CL35" s="172"/>
      <c r="CM35" s="172"/>
      <c r="CN35" s="172"/>
      <c r="CO35" s="172"/>
      <c r="CP35" s="172"/>
      <c r="CQ35" s="172"/>
      <c r="CR35" s="172"/>
      <c r="CS35" s="172"/>
      <c r="CT35" s="172"/>
      <c r="CU35" s="172"/>
      <c r="CV35" s="172"/>
      <c r="CW35" s="172"/>
      <c r="CX35" s="172"/>
      <c r="CY35" s="172"/>
      <c r="CZ35" s="172"/>
      <c r="DA35" s="172"/>
      <c r="DB35" s="172"/>
      <c r="DC35" s="172"/>
      <c r="DD35" s="172"/>
      <c r="DE35" s="172"/>
      <c r="DF35" s="172"/>
      <c r="DG35" s="172"/>
      <c r="DH35" s="172"/>
      <c r="DI35" s="172"/>
      <c r="DJ35" s="172"/>
      <c r="DK35" s="172"/>
      <c r="DL35" s="172"/>
      <c r="DM35" s="172"/>
      <c r="DN35" s="172"/>
      <c r="DO35" s="172"/>
      <c r="DP35" s="172"/>
      <c r="DQ35" s="172"/>
      <c r="DR35" s="172"/>
      <c r="DS35" s="172"/>
      <c r="DT35" s="172"/>
      <c r="DU35" s="172"/>
      <c r="DV35" s="172"/>
      <c r="DW35" s="172"/>
      <c r="DX35" s="172"/>
      <c r="DY35" s="172"/>
      <c r="DZ35" s="172"/>
      <c r="EA35" s="172"/>
      <c r="EB35" s="172"/>
      <c r="EC35" s="172"/>
      <c r="ED35" s="172"/>
      <c r="EE35" s="172"/>
      <c r="EF35" s="172"/>
      <c r="EG35" s="172"/>
      <c r="EH35" s="172"/>
      <c r="EI35" s="172"/>
      <c r="EJ35" s="172"/>
      <c r="EK35" s="172"/>
      <c r="EL35" s="172"/>
      <c r="EM35" s="172"/>
    </row>
    <row r="36" spans="1:143" s="1" customFormat="1" ht="12.75" x14ac:dyDescent="0.2">
      <c r="A36" s="78" t="s">
        <v>36</v>
      </c>
      <c r="B36" s="6">
        <v>2876089.1</v>
      </c>
      <c r="C36" s="122">
        <v>12.15</v>
      </c>
      <c r="D36" s="122">
        <v>42.15</v>
      </c>
      <c r="E36" s="122">
        <v>57.85</v>
      </c>
      <c r="F36" s="6">
        <v>1663817.5</v>
      </c>
      <c r="G36" s="6">
        <v>1212271.6000000001</v>
      </c>
      <c r="H36" s="6"/>
      <c r="I36" s="6">
        <v>2876089.1</v>
      </c>
      <c r="J36" s="6">
        <v>8104.5</v>
      </c>
      <c r="K36" s="122">
        <v>27.15</v>
      </c>
      <c r="L36" s="122">
        <v>72.849999999999994</v>
      </c>
      <c r="M36" s="6">
        <v>5904.1</v>
      </c>
      <c r="N36" s="6">
        <v>2200.4</v>
      </c>
      <c r="O36" s="6">
        <v>8104.5</v>
      </c>
      <c r="P36" s="6">
        <v>1669721.6</v>
      </c>
      <c r="Q36" s="6">
        <v>1214472</v>
      </c>
      <c r="R36" s="6">
        <v>0</v>
      </c>
      <c r="S36" s="6">
        <v>2884193.6</v>
      </c>
      <c r="T36" s="6">
        <v>2876089.1</v>
      </c>
      <c r="U36" s="6">
        <v>1663817.5</v>
      </c>
      <c r="V36" s="6">
        <v>1212271.6000000001</v>
      </c>
      <c r="W36" s="6"/>
      <c r="X36" s="6">
        <v>2876089.1</v>
      </c>
      <c r="Y36" s="6">
        <v>8104.5</v>
      </c>
      <c r="Z36" s="6">
        <v>5904.1</v>
      </c>
      <c r="AA36" s="6">
        <v>2200.4</v>
      </c>
      <c r="AB36" s="6">
        <v>8104.5</v>
      </c>
      <c r="AC36" s="169">
        <v>1669721.6</v>
      </c>
      <c r="AD36" s="169">
        <v>1214472</v>
      </c>
      <c r="AE36" s="169">
        <v>0</v>
      </c>
      <c r="AF36" s="6">
        <v>2884193.6</v>
      </c>
      <c r="AG36" s="69"/>
      <c r="AH36" s="6">
        <v>3094671.9</v>
      </c>
      <c r="AI36" s="6">
        <v>1713203.0999999999</v>
      </c>
      <c r="AJ36" s="6">
        <v>1381468.8</v>
      </c>
      <c r="AK36" s="6"/>
      <c r="AL36" s="6">
        <v>3094671.9</v>
      </c>
      <c r="AM36" s="6">
        <v>8720.4</v>
      </c>
      <c r="AN36" s="6">
        <v>7412.3</v>
      </c>
      <c r="AO36" s="6">
        <v>1308.0999999999999</v>
      </c>
      <c r="AP36" s="6">
        <v>0</v>
      </c>
      <c r="AQ36" s="6">
        <v>8720.4</v>
      </c>
      <c r="AR36" s="169">
        <v>1720615.4</v>
      </c>
      <c r="AS36" s="169">
        <v>1382776.9000000001</v>
      </c>
      <c r="AT36" s="169">
        <v>0</v>
      </c>
      <c r="AU36" s="6">
        <v>3103392.3</v>
      </c>
      <c r="AV36" s="6">
        <v>453067.2</v>
      </c>
      <c r="AW36" s="69"/>
      <c r="AX36" s="6">
        <v>3339151</v>
      </c>
      <c r="AY36" s="6">
        <v>2036161.0000000002</v>
      </c>
      <c r="AZ36" s="6">
        <v>1302990</v>
      </c>
      <c r="BA36" s="6"/>
      <c r="BB36" s="6">
        <v>3339151</v>
      </c>
      <c r="BC36" s="6">
        <v>9409.2999999999993</v>
      </c>
      <c r="BD36" s="6">
        <v>7997.9</v>
      </c>
      <c r="BE36" s="6">
        <v>1411.4</v>
      </c>
      <c r="BF36" s="6">
        <v>0</v>
      </c>
      <c r="BG36" s="6">
        <v>9409.2999999999993</v>
      </c>
      <c r="BH36" s="169">
        <v>2044158.9000000001</v>
      </c>
      <c r="BI36" s="169">
        <v>1304401.3999999999</v>
      </c>
      <c r="BJ36" s="169">
        <v>0</v>
      </c>
      <c r="BK36" s="6">
        <v>3348560.3</v>
      </c>
      <c r="BL36" s="6">
        <v>301244.7</v>
      </c>
      <c r="BN36" s="6">
        <v>3602943.9</v>
      </c>
      <c r="BO36" s="6">
        <v>2197519.5</v>
      </c>
      <c r="BP36" s="6">
        <v>1405424.4</v>
      </c>
      <c r="BQ36" s="6"/>
      <c r="BR36" s="6">
        <v>3602943.9</v>
      </c>
      <c r="BS36" s="6">
        <v>10152.6</v>
      </c>
      <c r="BT36" s="6">
        <v>8629.7000000000007</v>
      </c>
      <c r="BU36" s="6">
        <v>1522.9</v>
      </c>
      <c r="BV36" s="6">
        <v>0</v>
      </c>
      <c r="BW36" s="6">
        <v>10152.6</v>
      </c>
      <c r="BX36" s="169">
        <v>2206149.2000000002</v>
      </c>
      <c r="BY36" s="169">
        <v>1406947.2999999998</v>
      </c>
      <c r="BZ36" s="169">
        <v>0</v>
      </c>
      <c r="CA36" s="6">
        <v>3613096.5</v>
      </c>
      <c r="CB36" s="6">
        <v>324541.2</v>
      </c>
      <c r="CC36" s="87"/>
      <c r="CD36" s="87"/>
      <c r="CE36" s="87"/>
      <c r="CF36" s="87"/>
      <c r="CG36" s="87"/>
      <c r="CH36" s="87"/>
      <c r="CI36" s="87"/>
      <c r="CJ36" s="87"/>
      <c r="CK36" s="87"/>
      <c r="CL36" s="87"/>
      <c r="CM36" s="87"/>
      <c r="CN36" s="87"/>
      <c r="CO36" s="87"/>
      <c r="CP36" s="87"/>
      <c r="CQ36" s="87"/>
      <c r="CR36" s="87"/>
      <c r="CS36" s="87"/>
      <c r="CT36" s="87"/>
      <c r="CU36" s="87"/>
      <c r="CV36" s="87"/>
      <c r="CW36" s="87"/>
      <c r="CX36" s="87"/>
      <c r="CY36" s="87"/>
      <c r="CZ36" s="87"/>
      <c r="DA36" s="87"/>
      <c r="DB36" s="87"/>
      <c r="DC36" s="87"/>
      <c r="DD36" s="87"/>
      <c r="DE36" s="87"/>
      <c r="DF36" s="87"/>
      <c r="DG36" s="87"/>
      <c r="DH36" s="87"/>
      <c r="DI36" s="87"/>
      <c r="DJ36" s="87"/>
      <c r="DK36" s="87"/>
      <c r="DL36" s="87"/>
      <c r="DM36" s="87"/>
      <c r="DN36" s="87"/>
      <c r="DO36" s="87"/>
      <c r="DP36" s="87"/>
      <c r="DQ36" s="87"/>
      <c r="DR36" s="87"/>
      <c r="DS36" s="87"/>
      <c r="DT36" s="87"/>
      <c r="DU36" s="87"/>
      <c r="DV36" s="87"/>
      <c r="DW36" s="87"/>
      <c r="DX36" s="87"/>
      <c r="DY36" s="87"/>
      <c r="DZ36" s="87"/>
      <c r="EA36" s="87"/>
      <c r="EB36" s="87"/>
      <c r="EC36" s="87"/>
      <c r="ED36" s="87"/>
      <c r="EE36" s="87"/>
      <c r="EF36" s="87"/>
      <c r="EG36" s="87"/>
      <c r="EH36" s="87"/>
      <c r="EI36" s="87"/>
      <c r="EJ36" s="87"/>
      <c r="EK36" s="87"/>
      <c r="EL36" s="87"/>
      <c r="EM36" s="87"/>
    </row>
    <row r="37" spans="1:143" s="1" customFormat="1" ht="12.75" x14ac:dyDescent="0.2">
      <c r="A37" s="78" t="s">
        <v>37</v>
      </c>
      <c r="B37" s="6">
        <v>1985448</v>
      </c>
      <c r="C37" s="122">
        <v>11.06</v>
      </c>
      <c r="D37" s="122">
        <v>41.06</v>
      </c>
      <c r="E37" s="122">
        <v>58.94</v>
      </c>
      <c r="F37" s="6">
        <v>1170223.1000000001</v>
      </c>
      <c r="G37" s="6">
        <v>815224.9</v>
      </c>
      <c r="H37" s="6"/>
      <c r="I37" s="6">
        <v>1985448</v>
      </c>
      <c r="J37" s="6">
        <v>1532.5</v>
      </c>
      <c r="K37" s="122">
        <v>26.060000000000002</v>
      </c>
      <c r="L37" s="122">
        <v>73.94</v>
      </c>
      <c r="M37" s="6">
        <v>1133.0999999999999</v>
      </c>
      <c r="N37" s="6">
        <v>399.4</v>
      </c>
      <c r="O37" s="6">
        <v>1532.5</v>
      </c>
      <c r="P37" s="6">
        <v>1171356.2000000002</v>
      </c>
      <c r="Q37" s="6">
        <v>815624.3</v>
      </c>
      <c r="R37" s="6">
        <v>0</v>
      </c>
      <c r="S37" s="6">
        <v>1986980.5000000002</v>
      </c>
      <c r="T37" s="6">
        <v>1985448</v>
      </c>
      <c r="U37" s="6">
        <v>1170223.1000000001</v>
      </c>
      <c r="V37" s="6">
        <v>815224.9</v>
      </c>
      <c r="W37" s="6"/>
      <c r="X37" s="6">
        <v>1985448</v>
      </c>
      <c r="Y37" s="6">
        <v>1532.5</v>
      </c>
      <c r="Z37" s="6">
        <v>1133.0999999999999</v>
      </c>
      <c r="AA37" s="6">
        <v>399.4</v>
      </c>
      <c r="AB37" s="6">
        <v>1532.5</v>
      </c>
      <c r="AC37" s="169">
        <v>1171356.2000000002</v>
      </c>
      <c r="AD37" s="169">
        <v>815624.3</v>
      </c>
      <c r="AE37" s="169">
        <v>0</v>
      </c>
      <c r="AF37" s="6">
        <v>1986980.5000000002</v>
      </c>
      <c r="AG37" s="69"/>
      <c r="AH37" s="6">
        <v>2136342</v>
      </c>
      <c r="AI37" s="6">
        <v>1206964.9999999998</v>
      </c>
      <c r="AJ37" s="6">
        <v>929376.89999999991</v>
      </c>
      <c r="AK37" s="6"/>
      <c r="AL37" s="6">
        <v>2136341.8999999994</v>
      </c>
      <c r="AM37" s="6">
        <v>1649</v>
      </c>
      <c r="AN37" s="6">
        <v>1401.7</v>
      </c>
      <c r="AO37" s="6">
        <v>247.4</v>
      </c>
      <c r="AP37" s="6">
        <v>0</v>
      </c>
      <c r="AQ37" s="6">
        <v>1649.1000000000001</v>
      </c>
      <c r="AR37" s="169">
        <v>1208366.6999999997</v>
      </c>
      <c r="AS37" s="169">
        <v>929624.29999999993</v>
      </c>
      <c r="AT37" s="169">
        <v>0</v>
      </c>
      <c r="AU37" s="6">
        <v>2137990.9999999995</v>
      </c>
      <c r="AV37" s="6">
        <v>288474.3</v>
      </c>
      <c r="AW37" s="69"/>
      <c r="AX37" s="6">
        <v>2305113</v>
      </c>
      <c r="AY37" s="6">
        <v>1458940.5</v>
      </c>
      <c r="AZ37" s="6">
        <v>846172.5</v>
      </c>
      <c r="BA37" s="6"/>
      <c r="BB37" s="6">
        <v>2305113</v>
      </c>
      <c r="BC37" s="6">
        <v>1779.3</v>
      </c>
      <c r="BD37" s="6">
        <v>1512.4</v>
      </c>
      <c r="BE37" s="6">
        <v>266.89999999999998</v>
      </c>
      <c r="BF37" s="6">
        <v>0</v>
      </c>
      <c r="BG37" s="6">
        <v>1779.3000000000002</v>
      </c>
      <c r="BH37" s="169">
        <v>1460452.9</v>
      </c>
      <c r="BI37" s="169">
        <v>846439.4</v>
      </c>
      <c r="BJ37" s="169">
        <v>0</v>
      </c>
      <c r="BK37" s="6">
        <v>2306892.2999999998</v>
      </c>
      <c r="BL37" s="6">
        <v>154638.6</v>
      </c>
      <c r="BN37" s="6">
        <v>2487216.9</v>
      </c>
      <c r="BO37" s="6">
        <v>1573127.1</v>
      </c>
      <c r="BP37" s="6">
        <v>914089.8</v>
      </c>
      <c r="BQ37" s="6"/>
      <c r="BR37" s="6">
        <v>2487216.9000000004</v>
      </c>
      <c r="BS37" s="6">
        <v>1919.9</v>
      </c>
      <c r="BT37" s="6">
        <v>1631.9</v>
      </c>
      <c r="BU37" s="6">
        <v>288</v>
      </c>
      <c r="BV37" s="6">
        <v>0</v>
      </c>
      <c r="BW37" s="6">
        <v>1919.9</v>
      </c>
      <c r="BX37" s="169">
        <v>1574759</v>
      </c>
      <c r="BY37" s="169">
        <v>914377.8</v>
      </c>
      <c r="BZ37" s="169">
        <v>0</v>
      </c>
      <c r="CA37" s="6">
        <v>2489136.7999999998</v>
      </c>
      <c r="CB37" s="6">
        <v>167924.7</v>
      </c>
      <c r="CC37" s="87"/>
      <c r="CD37" s="87"/>
      <c r="CE37" s="87"/>
      <c r="CF37" s="87"/>
      <c r="CG37" s="87"/>
      <c r="CH37" s="87"/>
      <c r="CI37" s="87"/>
      <c r="CJ37" s="87"/>
      <c r="CK37" s="87"/>
      <c r="CL37" s="87"/>
      <c r="CM37" s="87"/>
      <c r="CN37" s="87"/>
      <c r="CO37" s="87"/>
      <c r="CP37" s="87"/>
      <c r="CQ37" s="87"/>
      <c r="CR37" s="87"/>
      <c r="CS37" s="87"/>
      <c r="CT37" s="87"/>
      <c r="CU37" s="87"/>
      <c r="CV37" s="87"/>
      <c r="CW37" s="87"/>
      <c r="CX37" s="87"/>
      <c r="CY37" s="87"/>
      <c r="CZ37" s="87"/>
      <c r="DA37" s="87"/>
      <c r="DB37" s="87"/>
      <c r="DC37" s="87"/>
      <c r="DD37" s="87"/>
      <c r="DE37" s="87"/>
      <c r="DF37" s="87"/>
      <c r="DG37" s="87"/>
      <c r="DH37" s="87"/>
      <c r="DI37" s="87"/>
      <c r="DJ37" s="87"/>
      <c r="DK37" s="87"/>
      <c r="DL37" s="87"/>
      <c r="DM37" s="87"/>
      <c r="DN37" s="87"/>
      <c r="DO37" s="87"/>
      <c r="DP37" s="87"/>
      <c r="DQ37" s="87"/>
      <c r="DR37" s="87"/>
      <c r="DS37" s="87"/>
      <c r="DT37" s="87"/>
      <c r="DU37" s="87"/>
      <c r="DV37" s="87"/>
      <c r="DW37" s="87"/>
      <c r="DX37" s="87"/>
      <c r="DY37" s="87"/>
      <c r="DZ37" s="87"/>
      <c r="EA37" s="87"/>
      <c r="EB37" s="87"/>
      <c r="EC37" s="87"/>
      <c r="ED37" s="87"/>
      <c r="EE37" s="87"/>
      <c r="EF37" s="87"/>
      <c r="EG37" s="87"/>
      <c r="EH37" s="87"/>
      <c r="EI37" s="87"/>
      <c r="EJ37" s="87"/>
      <c r="EK37" s="87"/>
      <c r="EL37" s="87"/>
      <c r="EM37" s="87"/>
    </row>
    <row r="38" spans="1:143" s="1" customFormat="1" ht="12.75" x14ac:dyDescent="0.2">
      <c r="A38" s="78" t="s">
        <v>38</v>
      </c>
      <c r="B38" s="6">
        <v>1832492.1</v>
      </c>
      <c r="C38" s="122"/>
      <c r="D38" s="122">
        <v>30</v>
      </c>
      <c r="E38" s="122">
        <v>70</v>
      </c>
      <c r="F38" s="6">
        <v>1282744.5</v>
      </c>
      <c r="G38" s="6">
        <v>549747.6</v>
      </c>
      <c r="H38" s="6"/>
      <c r="I38" s="6">
        <v>1832492.1</v>
      </c>
      <c r="J38" s="6">
        <v>12043.2</v>
      </c>
      <c r="K38" s="122">
        <v>15</v>
      </c>
      <c r="L38" s="122">
        <v>85</v>
      </c>
      <c r="M38" s="6">
        <v>10236.700000000001</v>
      </c>
      <c r="N38" s="6">
        <v>1806.5</v>
      </c>
      <c r="O38" s="6">
        <v>12043.2</v>
      </c>
      <c r="P38" s="6">
        <v>1292981.2</v>
      </c>
      <c r="Q38" s="6">
        <v>551554.1</v>
      </c>
      <c r="R38" s="6">
        <v>0</v>
      </c>
      <c r="S38" s="6">
        <v>1844535.2999999998</v>
      </c>
      <c r="T38" s="6">
        <v>2221335.7000000002</v>
      </c>
      <c r="U38" s="6">
        <v>1554935</v>
      </c>
      <c r="V38" s="6">
        <v>666400.69999999995</v>
      </c>
      <c r="W38" s="6"/>
      <c r="X38" s="6">
        <v>2221335.7000000002</v>
      </c>
      <c r="Y38" s="6">
        <v>12043.2</v>
      </c>
      <c r="Z38" s="6">
        <v>10236.700000000001</v>
      </c>
      <c r="AA38" s="6">
        <v>1806.5</v>
      </c>
      <c r="AB38" s="6">
        <v>12043.2</v>
      </c>
      <c r="AC38" s="169">
        <v>1565171.7</v>
      </c>
      <c r="AD38" s="169">
        <v>668207.19999999995</v>
      </c>
      <c r="AE38" s="169">
        <v>0</v>
      </c>
      <c r="AF38" s="6">
        <v>2233378.9</v>
      </c>
      <c r="AG38" s="69"/>
      <c r="AH38" s="6">
        <v>2390157.2000000002</v>
      </c>
      <c r="AI38" s="6">
        <v>1673110</v>
      </c>
      <c r="AJ38" s="6">
        <v>717047.2</v>
      </c>
      <c r="AK38" s="6"/>
      <c r="AL38" s="6">
        <v>2390157.2000000002</v>
      </c>
      <c r="AM38" s="6">
        <v>12958.5</v>
      </c>
      <c r="AN38" s="6">
        <v>11014.7</v>
      </c>
      <c r="AO38" s="6">
        <v>1943.8</v>
      </c>
      <c r="AP38" s="6">
        <v>0</v>
      </c>
      <c r="AQ38" s="6">
        <v>12958.5</v>
      </c>
      <c r="AR38" s="169">
        <v>1684124.7</v>
      </c>
      <c r="AS38" s="169">
        <v>718991</v>
      </c>
      <c r="AT38" s="169">
        <v>0</v>
      </c>
      <c r="AU38" s="6">
        <v>2403115.7000000002</v>
      </c>
      <c r="AV38" s="6">
        <v>0</v>
      </c>
      <c r="AW38" s="69"/>
      <c r="AX38" s="6">
        <v>2578979.6</v>
      </c>
      <c r="AY38" s="6">
        <v>1805285.7</v>
      </c>
      <c r="AZ38" s="6">
        <v>773693.9</v>
      </c>
      <c r="BA38" s="6"/>
      <c r="BB38" s="6">
        <v>2578979.6</v>
      </c>
      <c r="BC38" s="6">
        <v>13982.2</v>
      </c>
      <c r="BD38" s="6">
        <v>11884.9</v>
      </c>
      <c r="BE38" s="6">
        <v>2097.3000000000002</v>
      </c>
      <c r="BF38" s="6">
        <v>0</v>
      </c>
      <c r="BG38" s="6">
        <v>13982.2</v>
      </c>
      <c r="BH38" s="169">
        <v>1817170.5999999999</v>
      </c>
      <c r="BI38" s="169">
        <v>775791.20000000007</v>
      </c>
      <c r="BJ38" s="169">
        <v>0</v>
      </c>
      <c r="BK38" s="6">
        <v>2592961.7999999998</v>
      </c>
      <c r="BL38" s="6">
        <v>0</v>
      </c>
      <c r="BN38" s="6">
        <v>2782719</v>
      </c>
      <c r="BO38" s="6">
        <v>1947903.3</v>
      </c>
      <c r="BP38" s="6">
        <v>834815.7</v>
      </c>
      <c r="BQ38" s="6"/>
      <c r="BR38" s="6">
        <v>2782719</v>
      </c>
      <c r="BS38" s="6">
        <v>15086.8</v>
      </c>
      <c r="BT38" s="6">
        <v>12823.8</v>
      </c>
      <c r="BU38" s="6">
        <v>2263</v>
      </c>
      <c r="BV38" s="6">
        <v>0</v>
      </c>
      <c r="BW38" s="6">
        <v>15086.8</v>
      </c>
      <c r="BX38" s="169">
        <v>1960727.1</v>
      </c>
      <c r="BY38" s="169">
        <v>837078.7</v>
      </c>
      <c r="BZ38" s="169">
        <v>0</v>
      </c>
      <c r="CA38" s="6">
        <v>2797805.8</v>
      </c>
      <c r="CB38" s="6">
        <v>0</v>
      </c>
      <c r="CC38" s="87"/>
      <c r="CD38" s="87"/>
      <c r="CE38" s="87"/>
      <c r="CF38" s="87"/>
      <c r="CG38" s="87"/>
      <c r="CH38" s="87"/>
      <c r="CI38" s="87"/>
      <c r="CJ38" s="87"/>
      <c r="CK38" s="87"/>
      <c r="CL38" s="87"/>
      <c r="CM38" s="87"/>
      <c r="CN38" s="87"/>
      <c r="CO38" s="87"/>
      <c r="CP38" s="87"/>
      <c r="CQ38" s="87"/>
      <c r="CR38" s="87"/>
      <c r="CS38" s="87"/>
      <c r="CT38" s="87"/>
      <c r="CU38" s="87"/>
      <c r="CV38" s="87"/>
      <c r="CW38" s="87"/>
      <c r="CX38" s="87"/>
      <c r="CY38" s="87"/>
      <c r="CZ38" s="87"/>
      <c r="DA38" s="87"/>
      <c r="DB38" s="87"/>
      <c r="DC38" s="87"/>
      <c r="DD38" s="87"/>
      <c r="DE38" s="87"/>
      <c r="DF38" s="87"/>
      <c r="DG38" s="87"/>
      <c r="DH38" s="87"/>
      <c r="DI38" s="87"/>
      <c r="DJ38" s="87"/>
      <c r="DK38" s="87"/>
      <c r="DL38" s="87"/>
      <c r="DM38" s="87"/>
      <c r="DN38" s="87"/>
      <c r="DO38" s="87"/>
      <c r="DP38" s="87"/>
      <c r="DQ38" s="87"/>
      <c r="DR38" s="87"/>
      <c r="DS38" s="87"/>
      <c r="DT38" s="87"/>
      <c r="DU38" s="87"/>
      <c r="DV38" s="87"/>
      <c r="DW38" s="87"/>
      <c r="DX38" s="87"/>
      <c r="DY38" s="87"/>
      <c r="DZ38" s="87"/>
      <c r="EA38" s="87"/>
      <c r="EB38" s="87"/>
      <c r="EC38" s="87"/>
      <c r="ED38" s="87"/>
      <c r="EE38" s="87"/>
      <c r="EF38" s="87"/>
      <c r="EG38" s="87"/>
      <c r="EH38" s="87"/>
      <c r="EI38" s="87"/>
      <c r="EJ38" s="87"/>
      <c r="EK38" s="87"/>
      <c r="EL38" s="87"/>
      <c r="EM38" s="87"/>
    </row>
    <row r="39" spans="1:143" s="1" customFormat="1" ht="12.75" x14ac:dyDescent="0.2">
      <c r="A39" s="78" t="s">
        <v>39</v>
      </c>
      <c r="B39" s="6">
        <v>2469905.7999999998</v>
      </c>
      <c r="C39" s="122"/>
      <c r="D39" s="122">
        <v>30</v>
      </c>
      <c r="E39" s="122">
        <v>70</v>
      </c>
      <c r="F39" s="6">
        <v>1728934.1</v>
      </c>
      <c r="G39" s="6">
        <v>740971.7</v>
      </c>
      <c r="H39" s="6"/>
      <c r="I39" s="6">
        <v>2469905.7999999998</v>
      </c>
      <c r="J39" s="6">
        <v>8392.4</v>
      </c>
      <c r="K39" s="122">
        <v>15</v>
      </c>
      <c r="L39" s="122">
        <v>85</v>
      </c>
      <c r="M39" s="6">
        <v>7133.5</v>
      </c>
      <c r="N39" s="6">
        <v>1258.9000000000001</v>
      </c>
      <c r="O39" s="6">
        <v>8392.4</v>
      </c>
      <c r="P39" s="6">
        <v>1736067.6</v>
      </c>
      <c r="Q39" s="6">
        <v>742230.6</v>
      </c>
      <c r="R39" s="6">
        <v>0</v>
      </c>
      <c r="S39" s="6">
        <v>2478298.2000000002</v>
      </c>
      <c r="T39" s="6">
        <v>2469905.7999999998</v>
      </c>
      <c r="U39" s="6">
        <v>1728934.1</v>
      </c>
      <c r="V39" s="6">
        <v>740971.7</v>
      </c>
      <c r="W39" s="6"/>
      <c r="X39" s="6">
        <v>2469905.7999999998</v>
      </c>
      <c r="Y39" s="6">
        <v>8392.4</v>
      </c>
      <c r="Z39" s="6">
        <v>7133.5</v>
      </c>
      <c r="AA39" s="6">
        <v>1258.9000000000001</v>
      </c>
      <c r="AB39" s="6">
        <v>8392.4</v>
      </c>
      <c r="AC39" s="169">
        <v>1736067.6</v>
      </c>
      <c r="AD39" s="169">
        <v>742230.6</v>
      </c>
      <c r="AE39" s="169">
        <v>0</v>
      </c>
      <c r="AF39" s="6">
        <v>2478298.2000000002</v>
      </c>
      <c r="AG39" s="69"/>
      <c r="AH39" s="6">
        <v>2751475.1</v>
      </c>
      <c r="AI39" s="6">
        <v>1926032.6</v>
      </c>
      <c r="AJ39" s="6">
        <v>825442.5</v>
      </c>
      <c r="AK39" s="6"/>
      <c r="AL39" s="6">
        <v>2751475.1</v>
      </c>
      <c r="AM39" s="6">
        <v>9349.1</v>
      </c>
      <c r="AN39" s="6">
        <v>7946.7</v>
      </c>
      <c r="AO39" s="6">
        <v>1402.4</v>
      </c>
      <c r="AP39" s="6">
        <v>0</v>
      </c>
      <c r="AQ39" s="6">
        <v>9349.1</v>
      </c>
      <c r="AR39" s="169">
        <v>1933979.3</v>
      </c>
      <c r="AS39" s="169">
        <v>826844.9</v>
      </c>
      <c r="AT39" s="169">
        <v>0</v>
      </c>
      <c r="AU39" s="6">
        <v>2760824.2</v>
      </c>
      <c r="AV39" s="6">
        <v>0</v>
      </c>
      <c r="AW39" s="69"/>
      <c r="AX39" s="6">
        <v>3001859.3</v>
      </c>
      <c r="AY39" s="6">
        <v>2101301.5</v>
      </c>
      <c r="AZ39" s="6">
        <v>900557.8</v>
      </c>
      <c r="BA39" s="6"/>
      <c r="BB39" s="6">
        <v>3001859.3</v>
      </c>
      <c r="BC39" s="6">
        <v>10199.9</v>
      </c>
      <c r="BD39" s="6">
        <v>8669.9</v>
      </c>
      <c r="BE39" s="6">
        <v>1530</v>
      </c>
      <c r="BF39" s="6">
        <v>0</v>
      </c>
      <c r="BG39" s="6">
        <v>10199.9</v>
      </c>
      <c r="BH39" s="169">
        <v>2109971.4</v>
      </c>
      <c r="BI39" s="169">
        <v>902087.8</v>
      </c>
      <c r="BJ39" s="169">
        <v>0</v>
      </c>
      <c r="BK39" s="6">
        <v>3012059.2</v>
      </c>
      <c r="BL39" s="6">
        <v>0</v>
      </c>
      <c r="BN39" s="6">
        <v>3275028.5</v>
      </c>
      <c r="BO39" s="6">
        <v>2292519.9</v>
      </c>
      <c r="BP39" s="6">
        <v>982508.6</v>
      </c>
      <c r="BQ39" s="6"/>
      <c r="BR39" s="6">
        <v>3275028.5</v>
      </c>
      <c r="BS39" s="6">
        <v>11128.1</v>
      </c>
      <c r="BT39" s="6">
        <v>9458.9</v>
      </c>
      <c r="BU39" s="6">
        <v>1669.2</v>
      </c>
      <c r="BV39" s="6">
        <v>0</v>
      </c>
      <c r="BW39" s="6">
        <v>11128.1</v>
      </c>
      <c r="BX39" s="169">
        <v>2301978.7999999998</v>
      </c>
      <c r="BY39" s="169">
        <v>984177.79999999993</v>
      </c>
      <c r="BZ39" s="169">
        <v>0</v>
      </c>
      <c r="CA39" s="6">
        <v>3286156.5999999996</v>
      </c>
      <c r="CB39" s="6">
        <v>0</v>
      </c>
      <c r="CC39" s="87"/>
      <c r="CD39" s="87"/>
      <c r="CE39" s="87"/>
      <c r="CF39" s="87"/>
      <c r="CG39" s="87"/>
      <c r="CH39" s="87"/>
      <c r="CI39" s="87"/>
      <c r="CJ39" s="87"/>
      <c r="CK39" s="87"/>
      <c r="CL39" s="87"/>
      <c r="CM39" s="87"/>
      <c r="CN39" s="87"/>
      <c r="CO39" s="87"/>
      <c r="CP39" s="87"/>
      <c r="CQ39" s="87"/>
      <c r="CR39" s="87"/>
      <c r="CS39" s="87"/>
      <c r="CT39" s="87"/>
      <c r="CU39" s="87"/>
      <c r="CV39" s="87"/>
      <c r="CW39" s="87"/>
      <c r="CX39" s="87"/>
      <c r="CY39" s="87"/>
      <c r="CZ39" s="87"/>
      <c r="DA39" s="87"/>
      <c r="DB39" s="87"/>
      <c r="DC39" s="87"/>
      <c r="DD39" s="87"/>
      <c r="DE39" s="87"/>
      <c r="DF39" s="87"/>
      <c r="DG39" s="87"/>
      <c r="DH39" s="87"/>
      <c r="DI39" s="87"/>
      <c r="DJ39" s="87"/>
      <c r="DK39" s="87"/>
      <c r="DL39" s="87"/>
      <c r="DM39" s="87"/>
      <c r="DN39" s="87"/>
      <c r="DO39" s="87"/>
      <c r="DP39" s="87"/>
      <c r="DQ39" s="87"/>
      <c r="DR39" s="87"/>
      <c r="DS39" s="87"/>
      <c r="DT39" s="87"/>
      <c r="DU39" s="87"/>
      <c r="DV39" s="87"/>
      <c r="DW39" s="87"/>
      <c r="DX39" s="87"/>
      <c r="DY39" s="87"/>
      <c r="DZ39" s="87"/>
      <c r="EA39" s="87"/>
      <c r="EB39" s="87"/>
      <c r="EC39" s="87"/>
      <c r="ED39" s="87"/>
      <c r="EE39" s="87"/>
      <c r="EF39" s="87"/>
      <c r="EG39" s="87"/>
      <c r="EH39" s="87"/>
      <c r="EI39" s="87"/>
      <c r="EJ39" s="87"/>
      <c r="EK39" s="87"/>
      <c r="EL39" s="87"/>
      <c r="EM39" s="87"/>
    </row>
    <row r="40" spans="1:143" s="1" customFormat="1" ht="12.75" x14ac:dyDescent="0.2">
      <c r="A40" s="78" t="s">
        <v>40</v>
      </c>
      <c r="B40" s="6">
        <v>108301584.8</v>
      </c>
      <c r="C40" s="122"/>
      <c r="D40" s="122">
        <v>30</v>
      </c>
      <c r="E40" s="122">
        <v>70</v>
      </c>
      <c r="F40" s="6">
        <v>75811109.400000006</v>
      </c>
      <c r="G40" s="6">
        <v>32490475.399999999</v>
      </c>
      <c r="H40" s="6"/>
      <c r="I40" s="6">
        <v>108301584.80000001</v>
      </c>
      <c r="J40" s="6">
        <v>2162933.9</v>
      </c>
      <c r="K40" s="122">
        <v>15</v>
      </c>
      <c r="L40" s="122">
        <v>85</v>
      </c>
      <c r="M40" s="6">
        <v>1838493.8</v>
      </c>
      <c r="N40" s="6">
        <v>324440.09999999998</v>
      </c>
      <c r="O40" s="6">
        <v>2162933.9</v>
      </c>
      <c r="P40" s="6">
        <v>77649603.200000003</v>
      </c>
      <c r="Q40" s="6">
        <v>32814915.5</v>
      </c>
      <c r="R40" s="6">
        <v>0</v>
      </c>
      <c r="S40" s="6">
        <v>110464518.7</v>
      </c>
      <c r="T40" s="6">
        <v>111655402.8</v>
      </c>
      <c r="U40" s="6">
        <v>78158782</v>
      </c>
      <c r="V40" s="6">
        <v>33496620.800000001</v>
      </c>
      <c r="W40" s="6"/>
      <c r="X40" s="6">
        <v>111655402.8</v>
      </c>
      <c r="Y40" s="6">
        <v>2162933.9</v>
      </c>
      <c r="Z40" s="6">
        <v>1838493.8</v>
      </c>
      <c r="AA40" s="6">
        <v>324440.09999999998</v>
      </c>
      <c r="AB40" s="6">
        <v>2162933.9</v>
      </c>
      <c r="AC40" s="169">
        <v>79997275.799999997</v>
      </c>
      <c r="AD40" s="169">
        <v>33821060.899999999</v>
      </c>
      <c r="AE40" s="169">
        <v>0</v>
      </c>
      <c r="AF40" s="6">
        <v>113818336.69999999</v>
      </c>
      <c r="AG40" s="69"/>
      <c r="AH40" s="6">
        <v>120364524.2</v>
      </c>
      <c r="AI40" s="6">
        <v>84255167.100000009</v>
      </c>
      <c r="AJ40" s="6">
        <v>36109357.299999997</v>
      </c>
      <c r="AK40" s="6"/>
      <c r="AL40" s="6">
        <v>120364524.40000001</v>
      </c>
      <c r="AM40" s="6">
        <v>2331642.7000000002</v>
      </c>
      <c r="AN40" s="6">
        <v>1981896.1</v>
      </c>
      <c r="AO40" s="6">
        <v>349746.4</v>
      </c>
      <c r="AP40" s="6">
        <v>0</v>
      </c>
      <c r="AQ40" s="6">
        <v>2331642.5</v>
      </c>
      <c r="AR40" s="169">
        <v>86237063.200000003</v>
      </c>
      <c r="AS40" s="169">
        <v>36459103.699999996</v>
      </c>
      <c r="AT40" s="169">
        <v>0</v>
      </c>
      <c r="AU40" s="6">
        <v>122696166.90000001</v>
      </c>
      <c r="AV40" s="6">
        <v>0</v>
      </c>
      <c r="AW40" s="69"/>
      <c r="AX40" s="6">
        <v>129993686.09999999</v>
      </c>
      <c r="AY40" s="6">
        <v>90995580.299999997</v>
      </c>
      <c r="AZ40" s="6">
        <v>38998105.799999997</v>
      </c>
      <c r="BA40" s="6"/>
      <c r="BB40" s="6">
        <v>129993686.09999999</v>
      </c>
      <c r="BC40" s="6">
        <v>2518174.1</v>
      </c>
      <c r="BD40" s="6">
        <v>2140448</v>
      </c>
      <c r="BE40" s="6">
        <v>377726.1</v>
      </c>
      <c r="BF40" s="6">
        <v>0</v>
      </c>
      <c r="BG40" s="6">
        <v>2518174.1</v>
      </c>
      <c r="BH40" s="169">
        <v>93136028.299999997</v>
      </c>
      <c r="BI40" s="169">
        <v>39375831.899999999</v>
      </c>
      <c r="BJ40" s="169">
        <v>0</v>
      </c>
      <c r="BK40" s="6">
        <v>132511860.19999999</v>
      </c>
      <c r="BL40" s="6">
        <v>0</v>
      </c>
      <c r="BN40" s="6">
        <v>140393181</v>
      </c>
      <c r="BO40" s="6">
        <v>98275226.700000003</v>
      </c>
      <c r="BP40" s="6">
        <v>42117954.299999997</v>
      </c>
      <c r="BQ40" s="6"/>
      <c r="BR40" s="6">
        <v>140393181</v>
      </c>
      <c r="BS40" s="6">
        <v>2719628</v>
      </c>
      <c r="BT40" s="6">
        <v>2311683.7999999998</v>
      </c>
      <c r="BU40" s="6">
        <v>407944.2</v>
      </c>
      <c r="BV40" s="6">
        <v>0</v>
      </c>
      <c r="BW40" s="6">
        <v>2719628</v>
      </c>
      <c r="BX40" s="169">
        <v>100586910.5</v>
      </c>
      <c r="BY40" s="169">
        <v>42525898.5</v>
      </c>
      <c r="BZ40" s="169">
        <v>0</v>
      </c>
      <c r="CA40" s="6">
        <v>143112809</v>
      </c>
      <c r="CB40" s="6">
        <v>0</v>
      </c>
      <c r="CC40" s="87"/>
      <c r="CD40" s="87"/>
      <c r="CE40" s="87"/>
      <c r="CF40" s="87"/>
      <c r="CG40" s="87"/>
      <c r="CH40" s="87"/>
      <c r="CI40" s="87"/>
      <c r="CJ40" s="87"/>
      <c r="CK40" s="87"/>
      <c r="CL40" s="87"/>
      <c r="CM40" s="87"/>
      <c r="CN40" s="87"/>
      <c r="CO40" s="87"/>
      <c r="CP40" s="87"/>
      <c r="CQ40" s="87"/>
      <c r="CR40" s="87"/>
      <c r="CS40" s="87"/>
      <c r="CT40" s="87"/>
      <c r="CU40" s="87"/>
      <c r="CV40" s="87"/>
      <c r="CW40" s="87"/>
      <c r="CX40" s="87"/>
      <c r="CY40" s="87"/>
      <c r="CZ40" s="87"/>
      <c r="DA40" s="87"/>
      <c r="DB40" s="87"/>
      <c r="DC40" s="87"/>
      <c r="DD40" s="87"/>
      <c r="DE40" s="87"/>
      <c r="DF40" s="87"/>
      <c r="DG40" s="87"/>
      <c r="DH40" s="87"/>
      <c r="DI40" s="87"/>
      <c r="DJ40" s="87"/>
      <c r="DK40" s="87"/>
      <c r="DL40" s="87"/>
      <c r="DM40" s="87"/>
      <c r="DN40" s="87"/>
      <c r="DO40" s="87"/>
      <c r="DP40" s="87"/>
      <c r="DQ40" s="87"/>
      <c r="DR40" s="87"/>
      <c r="DS40" s="87"/>
      <c r="DT40" s="87"/>
      <c r="DU40" s="87"/>
      <c r="DV40" s="87"/>
      <c r="DW40" s="87"/>
      <c r="DX40" s="87"/>
      <c r="DY40" s="87"/>
      <c r="DZ40" s="87"/>
      <c r="EA40" s="87"/>
      <c r="EB40" s="87"/>
      <c r="EC40" s="87"/>
      <c r="ED40" s="87"/>
      <c r="EE40" s="87"/>
      <c r="EF40" s="87"/>
      <c r="EG40" s="87"/>
      <c r="EH40" s="87"/>
      <c r="EI40" s="87"/>
      <c r="EJ40" s="87"/>
      <c r="EK40" s="87"/>
      <c r="EL40" s="87"/>
      <c r="EM40" s="87"/>
    </row>
    <row r="41" spans="1:143" s="158" customFormat="1" ht="12.75" x14ac:dyDescent="0.2">
      <c r="A41" s="141" t="s">
        <v>41</v>
      </c>
      <c r="B41" s="153">
        <v>117465519.8</v>
      </c>
      <c r="C41" s="153"/>
      <c r="D41" s="153"/>
      <c r="E41" s="153"/>
      <c r="F41" s="153">
        <v>81656828.600000009</v>
      </c>
      <c r="G41" s="153">
        <v>35808691.199999996</v>
      </c>
      <c r="H41" s="153">
        <v>0</v>
      </c>
      <c r="I41" s="153">
        <v>117465519.80000001</v>
      </c>
      <c r="J41" s="153">
        <v>2193006.5</v>
      </c>
      <c r="K41" s="153"/>
      <c r="L41" s="153"/>
      <c r="M41" s="153">
        <v>1862901.2</v>
      </c>
      <c r="N41" s="153">
        <v>330105.3</v>
      </c>
      <c r="O41" s="153">
        <v>2193006.5</v>
      </c>
      <c r="P41" s="153">
        <v>83519729.799999997</v>
      </c>
      <c r="Q41" s="153">
        <v>36138796.5</v>
      </c>
      <c r="R41" s="153">
        <v>0</v>
      </c>
      <c r="S41" s="153">
        <v>119658526.30000001</v>
      </c>
      <c r="T41" s="153">
        <v>121208181.39999999</v>
      </c>
      <c r="U41" s="153">
        <v>84276691.700000003</v>
      </c>
      <c r="V41" s="153">
        <v>36931489.700000003</v>
      </c>
      <c r="W41" s="153">
        <v>0</v>
      </c>
      <c r="X41" s="153">
        <v>121208181.39999999</v>
      </c>
      <c r="Y41" s="153">
        <v>2193006.5</v>
      </c>
      <c r="Z41" s="153">
        <v>1862901.2</v>
      </c>
      <c r="AA41" s="153">
        <v>330105.3</v>
      </c>
      <c r="AB41" s="153">
        <v>2193006.5</v>
      </c>
      <c r="AC41" s="153">
        <v>86139592.899999991</v>
      </c>
      <c r="AD41" s="153">
        <v>37261595</v>
      </c>
      <c r="AE41" s="153">
        <v>0</v>
      </c>
      <c r="AF41" s="153">
        <v>123401187.89999999</v>
      </c>
      <c r="AG41" s="70"/>
      <c r="AH41" s="153">
        <v>130737170.40000001</v>
      </c>
      <c r="AI41" s="153">
        <v>90774477.800000012</v>
      </c>
      <c r="AJ41" s="153">
        <v>39962692.699999996</v>
      </c>
      <c r="AK41" s="153">
        <v>0</v>
      </c>
      <c r="AL41" s="153">
        <v>130737170.5</v>
      </c>
      <c r="AM41" s="153">
        <v>2364319.7000000002</v>
      </c>
      <c r="AN41" s="153">
        <v>2009671.5</v>
      </c>
      <c r="AO41" s="153">
        <v>354648.10000000003</v>
      </c>
      <c r="AP41" s="153">
        <v>0</v>
      </c>
      <c r="AQ41" s="153">
        <v>2364319.6</v>
      </c>
      <c r="AR41" s="153">
        <v>92784149.299999997</v>
      </c>
      <c r="AS41" s="153">
        <v>40317340.799999997</v>
      </c>
      <c r="AT41" s="153">
        <v>0</v>
      </c>
      <c r="AU41" s="153">
        <v>133101490.10000001</v>
      </c>
      <c r="AV41" s="153">
        <v>741541.5</v>
      </c>
      <c r="AW41" s="70"/>
      <c r="AX41" s="153">
        <v>141218789</v>
      </c>
      <c r="AY41" s="153">
        <v>98397269</v>
      </c>
      <c r="AZ41" s="153">
        <v>42821520</v>
      </c>
      <c r="BA41" s="153">
        <v>0</v>
      </c>
      <c r="BB41" s="153">
        <v>141218789</v>
      </c>
      <c r="BC41" s="153">
        <v>2553544.8000000003</v>
      </c>
      <c r="BD41" s="153">
        <v>2170513.1</v>
      </c>
      <c r="BE41" s="153">
        <v>383031.69999999995</v>
      </c>
      <c r="BF41" s="153">
        <v>0</v>
      </c>
      <c r="BG41" s="153">
        <v>2553544.8000000003</v>
      </c>
      <c r="BH41" s="153">
        <v>100567782.09999999</v>
      </c>
      <c r="BI41" s="153">
        <v>43204551.699999996</v>
      </c>
      <c r="BJ41" s="153">
        <v>0</v>
      </c>
      <c r="BK41" s="153">
        <v>143772333.79999998</v>
      </c>
      <c r="BL41" s="153">
        <v>455883.30000000005</v>
      </c>
      <c r="BM41" s="1"/>
      <c r="BN41" s="153">
        <v>152541089.30000001</v>
      </c>
      <c r="BO41" s="153">
        <v>106286296.5</v>
      </c>
      <c r="BP41" s="153">
        <v>46254792.799999997</v>
      </c>
      <c r="BQ41" s="153">
        <v>0</v>
      </c>
      <c r="BR41" s="153">
        <v>152541089.30000001</v>
      </c>
      <c r="BS41" s="153">
        <v>2757915.4</v>
      </c>
      <c r="BT41" s="153">
        <v>2344228.0999999996</v>
      </c>
      <c r="BU41" s="153">
        <v>413687.3</v>
      </c>
      <c r="BV41" s="153">
        <v>0</v>
      </c>
      <c r="BW41" s="153">
        <v>2757915.4</v>
      </c>
      <c r="BX41" s="153">
        <v>108630524.59999999</v>
      </c>
      <c r="BY41" s="153">
        <v>46668480.100000001</v>
      </c>
      <c r="BZ41" s="153">
        <v>0</v>
      </c>
      <c r="CA41" s="153">
        <v>155299004.69999999</v>
      </c>
      <c r="CB41" s="153">
        <v>492465.9</v>
      </c>
      <c r="CC41" s="172"/>
      <c r="CD41" s="172"/>
      <c r="CE41" s="172"/>
      <c r="CF41" s="172"/>
      <c r="CG41" s="172"/>
      <c r="CH41" s="172"/>
      <c r="CI41" s="172"/>
      <c r="CJ41" s="172"/>
      <c r="CK41" s="172"/>
      <c r="CL41" s="172"/>
      <c r="CM41" s="172"/>
      <c r="CN41" s="172"/>
      <c r="CO41" s="172"/>
      <c r="CP41" s="172"/>
      <c r="CQ41" s="172"/>
      <c r="CR41" s="172"/>
      <c r="CS41" s="172"/>
      <c r="CT41" s="172"/>
      <c r="CU41" s="172"/>
      <c r="CV41" s="172"/>
      <c r="CW41" s="172"/>
      <c r="CX41" s="172"/>
      <c r="CY41" s="172"/>
      <c r="CZ41" s="172"/>
      <c r="DA41" s="172"/>
      <c r="DB41" s="172"/>
      <c r="DC41" s="172"/>
      <c r="DD41" s="172"/>
      <c r="DE41" s="172"/>
      <c r="DF41" s="172"/>
      <c r="DG41" s="172"/>
      <c r="DH41" s="172"/>
      <c r="DI41" s="172"/>
      <c r="DJ41" s="172"/>
      <c r="DK41" s="172"/>
      <c r="DL41" s="172"/>
      <c r="DM41" s="172"/>
      <c r="DN41" s="172"/>
      <c r="DO41" s="172"/>
      <c r="DP41" s="172"/>
      <c r="DQ41" s="172"/>
      <c r="DR41" s="172"/>
      <c r="DS41" s="172"/>
      <c r="DT41" s="172"/>
      <c r="DU41" s="172"/>
      <c r="DV41" s="172"/>
      <c r="DW41" s="172"/>
      <c r="DX41" s="172"/>
      <c r="DY41" s="172"/>
      <c r="DZ41" s="172"/>
      <c r="EA41" s="172"/>
      <c r="EB41" s="172"/>
      <c r="EC41" s="172"/>
      <c r="ED41" s="172"/>
      <c r="EE41" s="172"/>
      <c r="EF41" s="172"/>
      <c r="EG41" s="172"/>
      <c r="EH41" s="172"/>
      <c r="EI41" s="172"/>
      <c r="EJ41" s="172"/>
      <c r="EK41" s="172"/>
      <c r="EL41" s="172"/>
      <c r="EM41" s="172"/>
    </row>
    <row r="42" spans="1:143" s="1" customFormat="1" ht="25.5" x14ac:dyDescent="0.2">
      <c r="A42" s="78" t="s">
        <v>42</v>
      </c>
      <c r="B42" s="6"/>
      <c r="C42" s="6"/>
      <c r="D42" s="122"/>
      <c r="E42" s="122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9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169">
        <v>1036879.5</v>
      </c>
      <c r="AS42" s="6"/>
      <c r="AT42" s="6"/>
      <c r="AU42" s="6"/>
      <c r="AV42" s="6"/>
      <c r="AW42" s="69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169"/>
      <c r="BI42" s="6"/>
      <c r="BJ42" s="6"/>
      <c r="BK42" s="6"/>
      <c r="BL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169"/>
      <c r="BY42" s="6"/>
      <c r="BZ42" s="6"/>
      <c r="CA42" s="6"/>
      <c r="CB42" s="6"/>
      <c r="CC42" s="87"/>
      <c r="CD42" s="87"/>
      <c r="CE42" s="87"/>
      <c r="CF42" s="87"/>
      <c r="CG42" s="87"/>
      <c r="CH42" s="87"/>
      <c r="CI42" s="87"/>
      <c r="CJ42" s="87"/>
      <c r="CK42" s="87"/>
      <c r="CL42" s="87"/>
      <c r="CM42" s="87"/>
      <c r="CN42" s="87"/>
      <c r="CO42" s="87"/>
      <c r="CP42" s="87"/>
      <c r="CQ42" s="87"/>
      <c r="CR42" s="87"/>
      <c r="CS42" s="87"/>
      <c r="CT42" s="87"/>
      <c r="CU42" s="87"/>
      <c r="CV42" s="87"/>
      <c r="CW42" s="87"/>
      <c r="CX42" s="87"/>
      <c r="CY42" s="87"/>
      <c r="CZ42" s="87"/>
      <c r="DA42" s="87"/>
      <c r="DB42" s="87"/>
      <c r="DC42" s="87"/>
      <c r="DD42" s="87"/>
      <c r="DE42" s="87"/>
      <c r="DF42" s="87"/>
      <c r="DG42" s="87"/>
      <c r="DH42" s="87"/>
      <c r="DI42" s="87"/>
      <c r="DJ42" s="87"/>
      <c r="DK42" s="87"/>
      <c r="DL42" s="87"/>
      <c r="DM42" s="87"/>
      <c r="DN42" s="87"/>
      <c r="DO42" s="87"/>
      <c r="DP42" s="87"/>
      <c r="DQ42" s="87"/>
      <c r="DR42" s="87"/>
      <c r="DS42" s="87"/>
      <c r="DT42" s="87"/>
      <c r="DU42" s="87"/>
      <c r="DV42" s="87"/>
      <c r="DW42" s="87"/>
      <c r="DX42" s="87"/>
      <c r="DY42" s="87"/>
      <c r="DZ42" s="87"/>
      <c r="EA42" s="87"/>
      <c r="EB42" s="87"/>
      <c r="EC42" s="87"/>
      <c r="ED42" s="87"/>
      <c r="EE42" s="87"/>
      <c r="EF42" s="87"/>
      <c r="EG42" s="87"/>
      <c r="EH42" s="87"/>
      <c r="EI42" s="87"/>
      <c r="EJ42" s="87"/>
      <c r="EK42" s="87"/>
      <c r="EL42" s="87"/>
      <c r="EM42" s="87"/>
    </row>
    <row r="43" spans="1:143" s="1" customFormat="1" ht="38.25" x14ac:dyDescent="0.2">
      <c r="A43" s="78" t="s">
        <v>43</v>
      </c>
      <c r="B43" s="6"/>
      <c r="C43" s="6"/>
      <c r="D43" s="122"/>
      <c r="E43" s="122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9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169">
        <v>350453.8</v>
      </c>
      <c r="AS43" s="6"/>
      <c r="AT43" s="6"/>
      <c r="AU43" s="6"/>
      <c r="AV43" s="6"/>
      <c r="AW43" s="69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169">
        <v>443036.6</v>
      </c>
      <c r="BI43" s="6"/>
      <c r="BJ43" s="6"/>
      <c r="BK43" s="6"/>
      <c r="BL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169">
        <v>531813.9</v>
      </c>
      <c r="BY43" s="6"/>
      <c r="BZ43" s="6"/>
      <c r="CA43" s="6"/>
      <c r="CB43" s="6"/>
      <c r="CC43" s="87"/>
      <c r="CD43" s="87"/>
      <c r="CE43" s="87"/>
      <c r="CF43" s="87"/>
      <c r="CG43" s="87"/>
      <c r="CH43" s="87"/>
      <c r="CI43" s="87"/>
      <c r="CJ43" s="87"/>
      <c r="CK43" s="87"/>
      <c r="CL43" s="87"/>
      <c r="CM43" s="87"/>
      <c r="CN43" s="87"/>
      <c r="CO43" s="87"/>
      <c r="CP43" s="87"/>
      <c r="CQ43" s="87"/>
      <c r="CR43" s="87"/>
      <c r="CS43" s="87"/>
      <c r="CT43" s="87"/>
      <c r="CU43" s="87"/>
      <c r="CV43" s="87"/>
      <c r="CW43" s="87"/>
      <c r="CX43" s="87"/>
      <c r="CY43" s="87"/>
      <c r="CZ43" s="87"/>
      <c r="DA43" s="87"/>
      <c r="DB43" s="87"/>
      <c r="DC43" s="87"/>
      <c r="DD43" s="87"/>
      <c r="DE43" s="87"/>
      <c r="DF43" s="87"/>
      <c r="DG43" s="87"/>
      <c r="DH43" s="87"/>
      <c r="DI43" s="87"/>
      <c r="DJ43" s="87"/>
      <c r="DK43" s="87"/>
      <c r="DL43" s="87"/>
      <c r="DM43" s="87"/>
      <c r="DN43" s="87"/>
      <c r="DO43" s="87"/>
      <c r="DP43" s="87"/>
      <c r="DQ43" s="87"/>
      <c r="DR43" s="87"/>
      <c r="DS43" s="87"/>
      <c r="DT43" s="87"/>
      <c r="DU43" s="87"/>
      <c r="DV43" s="87"/>
      <c r="DW43" s="87"/>
      <c r="DX43" s="87"/>
      <c r="DY43" s="87"/>
      <c r="DZ43" s="87"/>
      <c r="EA43" s="87"/>
      <c r="EB43" s="87"/>
      <c r="EC43" s="87"/>
      <c r="ED43" s="87"/>
      <c r="EE43" s="87"/>
      <c r="EF43" s="87"/>
      <c r="EG43" s="87"/>
      <c r="EH43" s="87"/>
      <c r="EI43" s="87"/>
      <c r="EJ43" s="87"/>
      <c r="EK43" s="87"/>
      <c r="EL43" s="87"/>
      <c r="EM43" s="87"/>
    </row>
    <row r="44" spans="1:143" s="158" customFormat="1" ht="12.75" x14ac:dyDescent="0.2">
      <c r="A44" s="141" t="s">
        <v>44</v>
      </c>
      <c r="B44" s="153">
        <v>142397299.40000001</v>
      </c>
      <c r="C44" s="153"/>
      <c r="D44" s="153"/>
      <c r="E44" s="153"/>
      <c r="F44" s="153">
        <v>94897632.200000003</v>
      </c>
      <c r="G44" s="153">
        <v>45241654.699999996</v>
      </c>
      <c r="H44" s="153">
        <v>2258012.5000000005</v>
      </c>
      <c r="I44" s="153">
        <v>142397299.40000001</v>
      </c>
      <c r="J44" s="153">
        <v>2297768.1</v>
      </c>
      <c r="K44" s="153"/>
      <c r="L44" s="153"/>
      <c r="M44" s="153">
        <v>1938911.7999999998</v>
      </c>
      <c r="N44" s="153">
        <v>358856.3</v>
      </c>
      <c r="O44" s="153">
        <v>2297768.1</v>
      </c>
      <c r="P44" s="153">
        <v>96836544</v>
      </c>
      <c r="Q44" s="153">
        <v>45600511</v>
      </c>
      <c r="R44" s="153">
        <v>2258012.5000000005</v>
      </c>
      <c r="S44" s="153">
        <v>144695067.5</v>
      </c>
      <c r="T44" s="153">
        <v>146100274.66597</v>
      </c>
      <c r="U44" s="153">
        <v>97503327.700000003</v>
      </c>
      <c r="V44" s="153">
        <v>46342903.200000003</v>
      </c>
      <c r="W44" s="153">
        <v>2254043.8000000003</v>
      </c>
      <c r="X44" s="153">
        <v>146100274.69999999</v>
      </c>
      <c r="Y44" s="153">
        <v>2297768.1</v>
      </c>
      <c r="Z44" s="153">
        <v>1938911.7999999998</v>
      </c>
      <c r="AA44" s="153">
        <v>358856.3</v>
      </c>
      <c r="AB44" s="153">
        <v>2297768.1</v>
      </c>
      <c r="AC44" s="153">
        <v>99442239.499999985</v>
      </c>
      <c r="AD44" s="153">
        <v>46701759.5</v>
      </c>
      <c r="AE44" s="153">
        <v>2254043.8000000003</v>
      </c>
      <c r="AF44" s="153">
        <v>148398042.79999998</v>
      </c>
      <c r="AG44" s="70"/>
      <c r="AH44" s="153">
        <v>157448328.80000001</v>
      </c>
      <c r="AI44" s="153">
        <v>105050883.20000002</v>
      </c>
      <c r="AJ44" s="153">
        <v>50187672.399999999</v>
      </c>
      <c r="AK44" s="153">
        <v>2209773.1999999997</v>
      </c>
      <c r="AL44" s="153">
        <v>157448328.80000001</v>
      </c>
      <c r="AM44" s="153">
        <v>2477488.2000000002</v>
      </c>
      <c r="AN44" s="153">
        <v>2105864.7999999998</v>
      </c>
      <c r="AO44" s="153">
        <v>368029.60000000003</v>
      </c>
      <c r="AP44" s="153">
        <v>3593.8</v>
      </c>
      <c r="AQ44" s="153">
        <v>2477488.2000000002</v>
      </c>
      <c r="AR44" s="153">
        <v>108544081.3</v>
      </c>
      <c r="AS44" s="153">
        <v>50555702</v>
      </c>
      <c r="AT44" s="153">
        <v>2213367</v>
      </c>
      <c r="AU44" s="153">
        <v>159925817</v>
      </c>
      <c r="AV44" s="153">
        <v>5162946.6999999993</v>
      </c>
      <c r="AW44" s="70"/>
      <c r="AX44" s="153">
        <v>169951000.19999999</v>
      </c>
      <c r="AY44" s="153">
        <v>115392744.7</v>
      </c>
      <c r="AZ44" s="153">
        <v>52183877.700000003</v>
      </c>
      <c r="BA44" s="153">
        <v>2374377.7000000002</v>
      </c>
      <c r="BB44" s="153">
        <v>169951000.09999999</v>
      </c>
      <c r="BC44" s="153">
        <v>2677366.9000000004</v>
      </c>
      <c r="BD44" s="153">
        <v>2275762</v>
      </c>
      <c r="BE44" s="153">
        <v>397731.89999999997</v>
      </c>
      <c r="BF44" s="153">
        <v>3873.1000000000004</v>
      </c>
      <c r="BG44" s="153">
        <v>2677367.0000000005</v>
      </c>
      <c r="BH44" s="153">
        <v>118111543.29999998</v>
      </c>
      <c r="BI44" s="153">
        <v>52581609.599999994</v>
      </c>
      <c r="BJ44" s="153">
        <v>2378250.8000000003</v>
      </c>
      <c r="BK44" s="153">
        <v>172628367.09999999</v>
      </c>
      <c r="BL44" s="153">
        <v>3572955.0999999996</v>
      </c>
      <c r="BM44" s="1"/>
      <c r="BN44" s="153">
        <v>183435667.70000002</v>
      </c>
      <c r="BO44" s="153">
        <v>124553903.59999999</v>
      </c>
      <c r="BP44" s="153">
        <v>56329623.899999999</v>
      </c>
      <c r="BQ44" s="153">
        <v>2552140</v>
      </c>
      <c r="BR44" s="153">
        <v>183435667.5</v>
      </c>
      <c r="BS44" s="153">
        <v>2892064</v>
      </c>
      <c r="BT44" s="153">
        <v>2458254.5999999996</v>
      </c>
      <c r="BU44" s="153">
        <v>429635.2</v>
      </c>
      <c r="BV44" s="153">
        <v>4174.4000000000005</v>
      </c>
      <c r="BW44" s="153">
        <v>2892064.1999999997</v>
      </c>
      <c r="BX44" s="153">
        <v>127543972.09999999</v>
      </c>
      <c r="BY44" s="153">
        <v>56759259.100000001</v>
      </c>
      <c r="BZ44" s="153">
        <v>2556314.3999999994</v>
      </c>
      <c r="CA44" s="153">
        <v>186327731.69999999</v>
      </c>
      <c r="CB44" s="153">
        <v>3851063.3</v>
      </c>
      <c r="CC44" s="172"/>
      <c r="CD44" s="172"/>
      <c r="CE44" s="172"/>
      <c r="CF44" s="172"/>
      <c r="CG44" s="172"/>
      <c r="CH44" s="172"/>
      <c r="CI44" s="172"/>
      <c r="CJ44" s="172"/>
      <c r="CK44" s="172"/>
      <c r="CL44" s="172"/>
      <c r="CM44" s="172"/>
      <c r="CN44" s="172"/>
      <c r="CO44" s="172"/>
      <c r="CP44" s="172"/>
      <c r="CQ44" s="172"/>
      <c r="CR44" s="172"/>
      <c r="CS44" s="172"/>
      <c r="CT44" s="172"/>
      <c r="CU44" s="172"/>
      <c r="CV44" s="172"/>
      <c r="CW44" s="172"/>
      <c r="CX44" s="172"/>
      <c r="CY44" s="172"/>
      <c r="CZ44" s="172"/>
      <c r="DA44" s="172"/>
      <c r="DB44" s="172"/>
      <c r="DC44" s="172"/>
      <c r="DD44" s="172"/>
      <c r="DE44" s="172"/>
      <c r="DF44" s="172"/>
      <c r="DG44" s="172"/>
      <c r="DH44" s="172"/>
      <c r="DI44" s="172"/>
      <c r="DJ44" s="172"/>
      <c r="DK44" s="172"/>
      <c r="DL44" s="172"/>
      <c r="DM44" s="172"/>
      <c r="DN44" s="172"/>
      <c r="DO44" s="172"/>
      <c r="DP44" s="172"/>
      <c r="DQ44" s="172"/>
      <c r="DR44" s="172"/>
      <c r="DS44" s="172"/>
      <c r="DT44" s="172"/>
      <c r="DU44" s="172"/>
      <c r="DV44" s="172"/>
      <c r="DW44" s="172"/>
      <c r="DX44" s="172"/>
      <c r="DY44" s="172"/>
      <c r="DZ44" s="172"/>
      <c r="EA44" s="172"/>
      <c r="EB44" s="172"/>
      <c r="EC44" s="172"/>
      <c r="ED44" s="172"/>
      <c r="EE44" s="172"/>
      <c r="EF44" s="172"/>
      <c r="EG44" s="172"/>
      <c r="EH44" s="172"/>
      <c r="EI44" s="172"/>
      <c r="EJ44" s="172"/>
      <c r="EK44" s="172"/>
      <c r="EL44" s="172"/>
      <c r="EM44" s="172"/>
    </row>
    <row r="45" spans="1:143" s="1" customFormat="1" ht="12.75" x14ac:dyDescent="0.2">
      <c r="A45" s="224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0"/>
      <c r="AS45" s="70"/>
      <c r="AT45" s="70"/>
      <c r="AU45" s="70"/>
      <c r="AV45" s="70"/>
      <c r="AW45" s="70"/>
      <c r="AX45" s="70"/>
      <c r="AY45" s="70"/>
      <c r="AZ45" s="70"/>
      <c r="BA45" s="70"/>
      <c r="BB45" s="70"/>
      <c r="BC45" s="70"/>
      <c r="BD45" s="70"/>
      <c r="BE45" s="70"/>
      <c r="BF45" s="70"/>
      <c r="BG45" s="70"/>
      <c r="BH45" s="70"/>
      <c r="BI45" s="70"/>
      <c r="BJ45" s="70"/>
      <c r="BK45" s="70"/>
      <c r="BL45" s="70"/>
      <c r="BN45" s="70"/>
      <c r="BO45" s="70"/>
      <c r="BP45" s="70"/>
      <c r="BQ45" s="70"/>
      <c r="BR45" s="70"/>
      <c r="BS45" s="70"/>
      <c r="BT45" s="70"/>
      <c r="BU45" s="70"/>
      <c r="BV45" s="70"/>
      <c r="BW45" s="70"/>
      <c r="BX45" s="70"/>
      <c r="BY45" s="70"/>
      <c r="BZ45" s="70"/>
      <c r="CA45" s="70"/>
      <c r="CB45" s="70"/>
      <c r="CC45" s="87"/>
      <c r="CD45" s="87"/>
      <c r="CE45" s="87"/>
      <c r="CF45" s="87"/>
      <c r="CG45" s="87"/>
      <c r="CH45" s="87"/>
      <c r="CI45" s="87"/>
      <c r="CJ45" s="87"/>
      <c r="CK45" s="87"/>
      <c r="CL45" s="87"/>
      <c r="CM45" s="87"/>
      <c r="CN45" s="87"/>
      <c r="CO45" s="87"/>
      <c r="CP45" s="87"/>
      <c r="CQ45" s="87"/>
      <c r="CR45" s="87"/>
      <c r="CS45" s="87"/>
      <c r="CT45" s="87"/>
      <c r="CU45" s="87"/>
      <c r="CV45" s="87"/>
      <c r="CW45" s="87"/>
      <c r="CX45" s="87"/>
      <c r="CY45" s="87"/>
      <c r="CZ45" s="87"/>
      <c r="DA45" s="87"/>
      <c r="DB45" s="87"/>
      <c r="DC45" s="87"/>
      <c r="DD45" s="87"/>
      <c r="DE45" s="87"/>
      <c r="DF45" s="87"/>
      <c r="DG45" s="87"/>
      <c r="DH45" s="87"/>
      <c r="DI45" s="87"/>
      <c r="DJ45" s="87"/>
      <c r="DK45" s="87"/>
      <c r="DL45" s="87"/>
      <c r="DM45" s="87"/>
      <c r="DN45" s="87"/>
      <c r="DO45" s="87"/>
      <c r="DP45" s="87"/>
      <c r="DQ45" s="87"/>
      <c r="DR45" s="87"/>
      <c r="DS45" s="87"/>
      <c r="DT45" s="87"/>
      <c r="DU45" s="87"/>
      <c r="DV45" s="87"/>
      <c r="DW45" s="87"/>
      <c r="DX45" s="87"/>
      <c r="DY45" s="87"/>
      <c r="DZ45" s="87"/>
      <c r="EA45" s="87"/>
      <c r="EB45" s="87"/>
      <c r="EC45" s="87"/>
      <c r="ED45" s="87"/>
      <c r="EE45" s="87"/>
      <c r="EF45" s="87"/>
      <c r="EG45" s="87"/>
      <c r="EH45" s="87"/>
      <c r="EI45" s="87"/>
      <c r="EJ45" s="87"/>
      <c r="EK45" s="87"/>
      <c r="EL45" s="87"/>
      <c r="EM45" s="87"/>
    </row>
    <row r="46" spans="1:143" s="1" customFormat="1" ht="12.75" x14ac:dyDescent="0.2">
      <c r="A46" s="224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70"/>
      <c r="AJ46" s="70"/>
      <c r="AK46" s="70"/>
      <c r="AL46" s="70"/>
      <c r="AM46" s="70"/>
      <c r="AN46" s="70"/>
      <c r="AO46" s="70"/>
      <c r="AP46" s="70"/>
      <c r="AQ46" s="70"/>
      <c r="AR46" s="70"/>
      <c r="AS46" s="70"/>
      <c r="AT46" s="70"/>
      <c r="AU46" s="70"/>
      <c r="AV46" s="70"/>
      <c r="AW46" s="70"/>
      <c r="AX46" s="70"/>
      <c r="AY46" s="70"/>
      <c r="AZ46" s="70"/>
      <c r="BA46" s="70"/>
      <c r="BB46" s="70"/>
      <c r="BC46" s="70"/>
      <c r="BD46" s="70"/>
      <c r="BE46" s="70"/>
      <c r="BF46" s="70"/>
      <c r="BG46" s="70"/>
      <c r="BH46" s="70"/>
      <c r="BI46" s="70"/>
      <c r="BJ46" s="70"/>
      <c r="BK46" s="70"/>
      <c r="BL46" s="70"/>
      <c r="BN46" s="70"/>
      <c r="BO46" s="70"/>
      <c r="BP46" s="70"/>
      <c r="BQ46" s="70"/>
      <c r="BR46" s="70"/>
      <c r="BS46" s="70"/>
      <c r="BT46" s="70"/>
      <c r="BU46" s="70"/>
      <c r="BV46" s="70"/>
      <c r="BW46" s="70"/>
      <c r="BX46" s="70"/>
      <c r="BY46" s="70"/>
      <c r="BZ46" s="70"/>
      <c r="CA46" s="70"/>
      <c r="CB46" s="70"/>
      <c r="CC46" s="87"/>
      <c r="CD46" s="87"/>
      <c r="CE46" s="87"/>
      <c r="CF46" s="87"/>
      <c r="CG46" s="87"/>
      <c r="CH46" s="87"/>
      <c r="CI46" s="87"/>
      <c r="CJ46" s="87"/>
      <c r="CK46" s="87"/>
      <c r="CL46" s="87"/>
      <c r="CM46" s="87"/>
      <c r="CN46" s="87"/>
      <c r="CO46" s="87"/>
      <c r="CP46" s="87"/>
      <c r="CQ46" s="87"/>
      <c r="CR46" s="87"/>
      <c r="CS46" s="87"/>
      <c r="CT46" s="87"/>
      <c r="CU46" s="87"/>
      <c r="CV46" s="87"/>
      <c r="CW46" s="87"/>
      <c r="CX46" s="87"/>
      <c r="CY46" s="87"/>
      <c r="CZ46" s="87"/>
      <c r="DA46" s="87"/>
      <c r="DB46" s="87"/>
      <c r="DC46" s="87"/>
      <c r="DD46" s="87"/>
      <c r="DE46" s="87"/>
      <c r="DF46" s="87"/>
      <c r="DG46" s="87"/>
      <c r="DH46" s="87"/>
      <c r="DI46" s="87"/>
      <c r="DJ46" s="87"/>
      <c r="DK46" s="87"/>
      <c r="DL46" s="87"/>
      <c r="DM46" s="87"/>
      <c r="DN46" s="87"/>
      <c r="DO46" s="87"/>
      <c r="DP46" s="87"/>
      <c r="DQ46" s="87"/>
      <c r="DR46" s="87"/>
      <c r="DS46" s="87"/>
      <c r="DT46" s="87"/>
      <c r="DU46" s="87"/>
      <c r="DV46" s="87"/>
      <c r="DW46" s="87"/>
      <c r="DX46" s="87"/>
      <c r="DY46" s="87"/>
      <c r="DZ46" s="87"/>
      <c r="EA46" s="87"/>
      <c r="EB46" s="87"/>
      <c r="EC46" s="87"/>
      <c r="ED46" s="87"/>
      <c r="EE46" s="87"/>
      <c r="EF46" s="87"/>
      <c r="EG46" s="87"/>
      <c r="EH46" s="87"/>
      <c r="EI46" s="87"/>
      <c r="EJ46" s="87"/>
      <c r="EK46" s="87"/>
      <c r="EL46" s="87"/>
      <c r="EM46" s="87"/>
    </row>
    <row r="47" spans="1:143" s="1" customFormat="1" ht="12.75" x14ac:dyDescent="0.2">
      <c r="A47" s="224"/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70"/>
      <c r="AJ47" s="70"/>
      <c r="AK47" s="70"/>
      <c r="AL47" s="70"/>
      <c r="AM47" s="70"/>
      <c r="AN47" s="70"/>
      <c r="AO47" s="70"/>
      <c r="AP47" s="70"/>
      <c r="AQ47" s="70"/>
      <c r="AR47" s="70"/>
      <c r="AS47" s="70"/>
      <c r="AT47" s="70"/>
      <c r="AU47" s="70"/>
      <c r="AV47" s="70"/>
      <c r="AW47" s="70"/>
      <c r="AX47" s="70"/>
      <c r="AY47" s="70"/>
      <c r="AZ47" s="70"/>
      <c r="BA47" s="70"/>
      <c r="BB47" s="70"/>
      <c r="BC47" s="70"/>
      <c r="BD47" s="70"/>
      <c r="BE47" s="70"/>
      <c r="BF47" s="70"/>
      <c r="BG47" s="70"/>
      <c r="BH47" s="70"/>
      <c r="BI47" s="70"/>
      <c r="BJ47" s="70"/>
      <c r="BK47" s="70"/>
      <c r="BL47" s="70"/>
      <c r="BN47" s="70"/>
      <c r="BO47" s="70"/>
      <c r="BP47" s="70"/>
      <c r="BQ47" s="70"/>
      <c r="BR47" s="70"/>
      <c r="BS47" s="70"/>
      <c r="BT47" s="70"/>
      <c r="BU47" s="70"/>
      <c r="BV47" s="70"/>
      <c r="BW47" s="70"/>
      <c r="BX47" s="70"/>
      <c r="BY47" s="70"/>
      <c r="BZ47" s="70"/>
      <c r="CA47" s="70"/>
      <c r="CB47" s="70"/>
      <c r="CC47" s="87"/>
      <c r="CD47" s="87"/>
      <c r="CE47" s="87"/>
      <c r="CF47" s="87"/>
      <c r="CG47" s="87"/>
      <c r="CH47" s="87"/>
      <c r="CI47" s="87"/>
      <c r="CJ47" s="87"/>
      <c r="CK47" s="87"/>
      <c r="CL47" s="87"/>
      <c r="CM47" s="87"/>
      <c r="CN47" s="87"/>
      <c r="CO47" s="87"/>
      <c r="CP47" s="87"/>
      <c r="CQ47" s="87"/>
      <c r="CR47" s="87"/>
      <c r="CS47" s="87"/>
      <c r="CT47" s="87"/>
      <c r="CU47" s="87"/>
      <c r="CV47" s="87"/>
      <c r="CW47" s="87"/>
      <c r="CX47" s="87"/>
      <c r="CY47" s="87"/>
      <c r="CZ47" s="87"/>
      <c r="DA47" s="87"/>
      <c r="DB47" s="87"/>
      <c r="DC47" s="87"/>
      <c r="DD47" s="87"/>
      <c r="DE47" s="87"/>
      <c r="DF47" s="87"/>
      <c r="DG47" s="87"/>
      <c r="DH47" s="87"/>
      <c r="DI47" s="87"/>
      <c r="DJ47" s="87"/>
      <c r="DK47" s="87"/>
      <c r="DL47" s="87"/>
      <c r="DM47" s="87"/>
      <c r="DN47" s="87"/>
      <c r="DO47" s="87"/>
      <c r="DP47" s="87"/>
      <c r="DQ47" s="87"/>
      <c r="DR47" s="87"/>
      <c r="DS47" s="87"/>
      <c r="DT47" s="87"/>
      <c r="DU47" s="87"/>
      <c r="DV47" s="87"/>
      <c r="DW47" s="87"/>
      <c r="DX47" s="87"/>
      <c r="DY47" s="87"/>
      <c r="DZ47" s="87"/>
      <c r="EA47" s="87"/>
      <c r="EB47" s="87"/>
      <c r="EC47" s="87"/>
      <c r="ED47" s="87"/>
      <c r="EE47" s="87"/>
      <c r="EF47" s="87"/>
      <c r="EG47" s="87"/>
      <c r="EH47" s="87"/>
      <c r="EI47" s="87"/>
      <c r="EJ47" s="87"/>
      <c r="EK47" s="87"/>
      <c r="EL47" s="87"/>
      <c r="EM47" s="87"/>
    </row>
    <row r="48" spans="1:143" s="1" customFormat="1" ht="12.75" x14ac:dyDescent="0.2">
      <c r="A48" s="224"/>
      <c r="B48" s="70"/>
      <c r="C48" s="70"/>
      <c r="D48" s="70"/>
      <c r="E48" s="70"/>
      <c r="F48" s="70"/>
      <c r="G48" s="70"/>
      <c r="H48" s="70"/>
      <c r="I48" s="70"/>
      <c r="J48" s="70"/>
      <c r="K48" s="70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70"/>
      <c r="AI48" s="70"/>
      <c r="AJ48" s="70"/>
      <c r="AK48" s="70"/>
      <c r="AL48" s="70"/>
      <c r="AM48" s="70"/>
      <c r="AN48" s="70"/>
      <c r="AO48" s="70"/>
      <c r="AP48" s="70"/>
      <c r="AQ48" s="70"/>
      <c r="AR48" s="70"/>
      <c r="AS48" s="70"/>
      <c r="AT48" s="70"/>
      <c r="AU48" s="70"/>
      <c r="AV48" s="70"/>
      <c r="AW48" s="70"/>
      <c r="AX48" s="70"/>
      <c r="AY48" s="70"/>
      <c r="AZ48" s="70"/>
      <c r="BA48" s="70"/>
      <c r="BB48" s="70"/>
      <c r="BC48" s="70"/>
      <c r="BD48" s="70"/>
      <c r="BE48" s="70"/>
      <c r="BF48" s="70"/>
      <c r="BG48" s="70"/>
      <c r="BH48" s="70"/>
      <c r="BI48" s="70"/>
      <c r="BJ48" s="70"/>
      <c r="BK48" s="70"/>
      <c r="BL48" s="70"/>
      <c r="BN48" s="70"/>
      <c r="BO48" s="70"/>
      <c r="BP48" s="70"/>
      <c r="BQ48" s="70"/>
      <c r="BR48" s="70"/>
      <c r="BS48" s="70"/>
      <c r="BT48" s="70"/>
      <c r="BU48" s="70"/>
      <c r="BV48" s="70"/>
      <c r="BW48" s="70"/>
      <c r="BX48" s="70"/>
      <c r="BY48" s="70"/>
      <c r="BZ48" s="70"/>
      <c r="CA48" s="70"/>
      <c r="CB48" s="70"/>
      <c r="CC48" s="87"/>
      <c r="CD48" s="87"/>
      <c r="CE48" s="87"/>
      <c r="CF48" s="87"/>
      <c r="CG48" s="87"/>
      <c r="CH48" s="87"/>
      <c r="CI48" s="87"/>
      <c r="CJ48" s="87"/>
      <c r="CK48" s="87"/>
      <c r="CL48" s="87"/>
      <c r="CM48" s="87"/>
      <c r="CN48" s="87"/>
      <c r="CO48" s="87"/>
      <c r="CP48" s="87"/>
      <c r="CQ48" s="87"/>
      <c r="CR48" s="87"/>
      <c r="CS48" s="87"/>
      <c r="CT48" s="87"/>
      <c r="CU48" s="87"/>
      <c r="CV48" s="87"/>
      <c r="CW48" s="87"/>
      <c r="CX48" s="87"/>
      <c r="CY48" s="87"/>
      <c r="CZ48" s="87"/>
      <c r="DA48" s="87"/>
      <c r="DB48" s="87"/>
      <c r="DC48" s="87"/>
      <c r="DD48" s="87"/>
      <c r="DE48" s="87"/>
      <c r="DF48" s="87"/>
      <c r="DG48" s="87"/>
      <c r="DH48" s="87"/>
      <c r="DI48" s="87"/>
      <c r="DJ48" s="87"/>
      <c r="DK48" s="87"/>
      <c r="DL48" s="87"/>
      <c r="DM48" s="87"/>
      <c r="DN48" s="87"/>
      <c r="DO48" s="87"/>
      <c r="DP48" s="87"/>
      <c r="DQ48" s="87"/>
      <c r="DR48" s="87"/>
      <c r="DS48" s="87"/>
      <c r="DT48" s="87"/>
      <c r="DU48" s="87"/>
      <c r="DV48" s="87"/>
      <c r="DW48" s="87"/>
      <c r="DX48" s="87"/>
      <c r="DY48" s="87"/>
      <c r="DZ48" s="87"/>
      <c r="EA48" s="87"/>
      <c r="EB48" s="87"/>
      <c r="EC48" s="87"/>
      <c r="ED48" s="87"/>
      <c r="EE48" s="87"/>
      <c r="EF48" s="87"/>
      <c r="EG48" s="87"/>
      <c r="EH48" s="87"/>
      <c r="EI48" s="87"/>
      <c r="EJ48" s="87"/>
      <c r="EK48" s="87"/>
      <c r="EL48" s="87"/>
      <c r="EM48" s="87"/>
    </row>
    <row r="49" spans="32:143" s="1" customFormat="1" ht="18.75" x14ac:dyDescent="0.3">
      <c r="AF49" s="87"/>
      <c r="AG49" s="87"/>
      <c r="AV49" s="87"/>
      <c r="AW49" s="87"/>
      <c r="BI49" s="210" t="s">
        <v>676</v>
      </c>
      <c r="BJ49" s="210"/>
      <c r="BK49" s="210"/>
      <c r="BL49" s="210"/>
      <c r="BM49" s="210"/>
      <c r="BN49" s="210"/>
      <c r="BU49" s="210"/>
      <c r="BV49" s="210"/>
      <c r="BW49" s="210"/>
      <c r="BX49" s="210"/>
      <c r="BY49" s="211"/>
      <c r="BZ49" s="211"/>
      <c r="CC49" s="211"/>
      <c r="CD49" s="210"/>
      <c r="CE49" s="210"/>
      <c r="CF49" s="212"/>
      <c r="CG49" s="213"/>
      <c r="CH49" s="87"/>
      <c r="CI49" s="87"/>
      <c r="CJ49" s="87"/>
      <c r="CK49" s="87"/>
      <c r="CL49" s="87"/>
      <c r="CM49" s="87"/>
      <c r="CN49" s="87"/>
      <c r="CO49" s="87"/>
      <c r="CP49" s="87"/>
      <c r="CQ49" s="87"/>
      <c r="CR49" s="87"/>
      <c r="CS49" s="87"/>
      <c r="CT49" s="87"/>
      <c r="CU49" s="87"/>
      <c r="CV49" s="87"/>
      <c r="CW49" s="87"/>
      <c r="CX49" s="87"/>
      <c r="CY49" s="87"/>
      <c r="CZ49" s="87"/>
      <c r="DA49" s="87"/>
      <c r="DB49" s="87"/>
      <c r="DC49" s="87"/>
      <c r="DD49" s="87"/>
      <c r="DE49" s="87"/>
      <c r="DF49" s="87"/>
      <c r="DG49" s="87"/>
      <c r="DH49" s="87"/>
      <c r="DI49" s="87"/>
      <c r="DJ49" s="87"/>
      <c r="DK49" s="87"/>
      <c r="DL49" s="87"/>
      <c r="DM49" s="87"/>
      <c r="DN49" s="87"/>
      <c r="DO49" s="87"/>
      <c r="DP49" s="87"/>
      <c r="DQ49" s="87"/>
      <c r="DR49" s="87"/>
      <c r="DS49" s="87"/>
      <c r="DT49" s="87"/>
      <c r="DU49" s="87"/>
      <c r="DV49" s="87"/>
      <c r="DW49" s="87"/>
      <c r="DX49" s="87"/>
      <c r="DY49" s="87"/>
      <c r="DZ49" s="87"/>
      <c r="EA49" s="87"/>
      <c r="EB49" s="87"/>
      <c r="EC49" s="87"/>
      <c r="ED49" s="87"/>
      <c r="EE49" s="87"/>
      <c r="EF49" s="87"/>
      <c r="EG49" s="87"/>
      <c r="EH49" s="87"/>
      <c r="EI49" s="87"/>
      <c r="EJ49" s="87"/>
      <c r="EK49" s="87"/>
      <c r="EL49" s="87"/>
      <c r="EM49" s="87"/>
    </row>
    <row r="50" spans="32:143" s="1" customFormat="1" ht="18.75" x14ac:dyDescent="0.3">
      <c r="AF50" s="87"/>
      <c r="AG50" s="87"/>
      <c r="AV50" s="87"/>
      <c r="AW50" s="87"/>
      <c r="BI50" s="210" t="s">
        <v>677</v>
      </c>
      <c r="BJ50" s="210"/>
      <c r="BK50" s="210"/>
      <c r="BL50" s="210"/>
      <c r="BM50" s="210"/>
      <c r="BN50" s="210"/>
      <c r="BU50" s="210"/>
      <c r="BV50" s="210"/>
      <c r="BW50" s="214" t="s">
        <v>674</v>
      </c>
      <c r="BX50" s="210"/>
      <c r="CC50" s="211"/>
      <c r="CD50" s="210"/>
      <c r="CE50" s="210"/>
      <c r="CF50" s="210"/>
      <c r="CG50" s="210"/>
      <c r="CH50" s="87"/>
      <c r="CI50" s="87"/>
      <c r="CJ50" s="87"/>
      <c r="CK50" s="87"/>
      <c r="CL50" s="87"/>
      <c r="CM50" s="87"/>
      <c r="CN50" s="87"/>
      <c r="CO50" s="87"/>
      <c r="CP50" s="87"/>
      <c r="CQ50" s="87"/>
      <c r="CR50" s="87"/>
      <c r="CS50" s="87"/>
      <c r="CT50" s="87"/>
      <c r="CU50" s="87"/>
      <c r="CV50" s="87"/>
      <c r="CW50" s="87"/>
      <c r="CX50" s="87"/>
      <c r="CY50" s="87"/>
      <c r="CZ50" s="87"/>
      <c r="DA50" s="87"/>
      <c r="DB50" s="87"/>
      <c r="DC50" s="87"/>
      <c r="DD50" s="87"/>
      <c r="DE50" s="87"/>
      <c r="DF50" s="87"/>
      <c r="DG50" s="87"/>
      <c r="DH50" s="87"/>
      <c r="DI50" s="87"/>
      <c r="DJ50" s="87"/>
      <c r="DK50" s="87"/>
      <c r="DL50" s="87"/>
      <c r="DM50" s="87"/>
      <c r="DN50" s="87"/>
      <c r="DO50" s="87"/>
      <c r="DP50" s="87"/>
      <c r="DQ50" s="87"/>
      <c r="DR50" s="87"/>
      <c r="DS50" s="87"/>
      <c r="DT50" s="87"/>
      <c r="DU50" s="87"/>
      <c r="DV50" s="87"/>
      <c r="DW50" s="87"/>
      <c r="DX50" s="87"/>
      <c r="DY50" s="87"/>
      <c r="DZ50" s="87"/>
      <c r="EA50" s="87"/>
      <c r="EB50" s="87"/>
      <c r="EC50" s="87"/>
      <c r="ED50" s="87"/>
      <c r="EE50" s="87"/>
      <c r="EF50" s="87"/>
      <c r="EG50" s="87"/>
      <c r="EH50" s="87"/>
      <c r="EI50" s="87"/>
      <c r="EJ50" s="87"/>
      <c r="EK50" s="87"/>
      <c r="EL50" s="87"/>
      <c r="EM50" s="87"/>
    </row>
    <row r="51" spans="32:143" s="1" customFormat="1" ht="18.75" x14ac:dyDescent="0.3">
      <c r="AF51" s="87"/>
      <c r="AG51" s="87"/>
      <c r="AV51" s="87"/>
      <c r="AW51" s="87"/>
      <c r="BI51" s="210"/>
      <c r="BJ51" s="210"/>
      <c r="BK51" s="210"/>
      <c r="BL51" s="210"/>
      <c r="BM51" s="210"/>
      <c r="BN51" s="211"/>
      <c r="BU51" s="211"/>
      <c r="BV51" s="210"/>
      <c r="BW51" s="210"/>
      <c r="BX51" s="210"/>
      <c r="CC51" s="87"/>
      <c r="CD51" s="87"/>
      <c r="CE51" s="87"/>
      <c r="CF51" s="87"/>
      <c r="CG51" s="87"/>
      <c r="CH51" s="87"/>
      <c r="CI51" s="87"/>
      <c r="CJ51" s="87"/>
      <c r="CK51" s="87"/>
      <c r="CL51" s="87"/>
      <c r="CM51" s="87"/>
      <c r="CN51" s="87"/>
      <c r="CO51" s="87"/>
      <c r="CP51" s="87"/>
      <c r="CQ51" s="87"/>
      <c r="CR51" s="87"/>
      <c r="CS51" s="87"/>
      <c r="CT51" s="87"/>
      <c r="CU51" s="87"/>
      <c r="CV51" s="87"/>
      <c r="CW51" s="87"/>
      <c r="CX51" s="87"/>
      <c r="CY51" s="87"/>
      <c r="CZ51" s="87"/>
      <c r="DA51" s="87"/>
      <c r="DB51" s="87"/>
      <c r="DC51" s="87"/>
      <c r="DD51" s="87"/>
      <c r="DE51" s="87"/>
      <c r="DF51" s="87"/>
      <c r="DG51" s="87"/>
      <c r="DH51" s="87"/>
      <c r="DI51" s="87"/>
      <c r="DJ51" s="87"/>
      <c r="DK51" s="87"/>
      <c r="DL51" s="87"/>
      <c r="DM51" s="87"/>
      <c r="DN51" s="87"/>
      <c r="DO51" s="87"/>
      <c r="DP51" s="87"/>
      <c r="DQ51" s="87"/>
      <c r="DR51" s="87"/>
      <c r="DS51" s="87"/>
      <c r="DT51" s="87"/>
      <c r="DU51" s="87"/>
      <c r="DV51" s="87"/>
      <c r="DW51" s="87"/>
      <c r="DX51" s="87"/>
      <c r="DY51" s="87"/>
      <c r="DZ51" s="87"/>
      <c r="EA51" s="87"/>
      <c r="EB51" s="87"/>
      <c r="EC51" s="87"/>
      <c r="ED51" s="87"/>
      <c r="EE51" s="87"/>
      <c r="EF51" s="87"/>
      <c r="EG51" s="87"/>
      <c r="EH51" s="87"/>
    </row>
    <row r="52" spans="32:143" x14ac:dyDescent="0.25">
      <c r="AV52" s="87"/>
      <c r="BL52" s="87"/>
      <c r="CB52" s="87"/>
    </row>
    <row r="53" spans="32:143" x14ac:dyDescent="0.25">
      <c r="AV53" s="87"/>
      <c r="BL53" s="87"/>
      <c r="CB53" s="87"/>
    </row>
    <row r="54" spans="32:143" x14ac:dyDescent="0.25">
      <c r="AV54" s="87"/>
      <c r="BL54" s="87"/>
      <c r="CB54" s="87"/>
    </row>
    <row r="55" spans="32:143" x14ac:dyDescent="0.25">
      <c r="AV55" s="87"/>
      <c r="BL55" s="87"/>
      <c r="CB55" s="87"/>
    </row>
  </sheetData>
  <mergeCells count="7">
    <mergeCell ref="BN2:CA2"/>
    <mergeCell ref="A2:A3"/>
    <mergeCell ref="B2:L2"/>
    <mergeCell ref="T2:Y2"/>
    <mergeCell ref="Z2:AF2"/>
    <mergeCell ref="AH2:AU2"/>
    <mergeCell ref="AX2:BK2"/>
  </mergeCells>
  <pageMargins left="0.7" right="0.7" top="0.75" bottom="0.75" header="0.3" footer="0.3"/>
  <pageSetup paperSize="8" scale="69" orientation="landscape" r:id="rId1"/>
  <colBreaks count="3" manualBreakCount="3">
    <brk id="19" max="46" man="1"/>
    <brk id="57" max="46" man="1"/>
    <brk id="80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прогноз 2026-2028</vt:lpstr>
      <vt:lpstr>Сравнение оценки 2024</vt:lpstr>
      <vt:lpstr>Контакты и косяки</vt:lpstr>
      <vt:lpstr>Иностранцы по поселкам</vt:lpstr>
      <vt:lpstr>2026-2028 с допнормативами </vt:lpstr>
      <vt:lpstr>'прогноз 2026-2028'!Заголовки_для_печати</vt:lpstr>
      <vt:lpstr>'2026-2028 с допнормативами '!Область_печати</vt:lpstr>
      <vt:lpstr>'прогноз 2026-2028'!Область_печати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Маркина Светлана Андреевна</dc:creator>
  <cp:lastModifiedBy>Мирошниченко Наталья Анатольевна</cp:lastModifiedBy>
  <cp:lastPrinted>2025-10-16T05:04:55Z</cp:lastPrinted>
  <dcterms:created xsi:type="dcterms:W3CDTF">2011-07-15T04:48:42Z</dcterms:created>
  <dcterms:modified xsi:type="dcterms:W3CDTF">2025-10-16T05:13:00Z</dcterms:modified>
</cp:coreProperties>
</file>